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3dcc06be59033f31/Documents/Intranet/Hammerglass/Myynti. HINNASTOT^J SISÄÄN JA ULOS/2020 hinnat/"/>
    </mc:Choice>
  </mc:AlternateContent>
  <xr:revisionPtr revIDLastSave="0" documentId="8_{CD629258-DEEB-445A-B2C2-9134B05AB3E4}" xr6:coauthVersionLast="45" xr6:coauthVersionMax="45" xr10:uidLastSave="{00000000-0000-0000-0000-000000000000}"/>
  <bookViews>
    <workbookView xWindow="-120" yWindow="-120" windowWidth="29040" windowHeight="15840" activeTab="10" xr2:uid="{00000000-000D-0000-FFFF-FFFF00000000}"/>
  </bookViews>
  <sheets>
    <sheet name="Cat" sheetId="2" r:id="rId1"/>
    <sheet name="Doosan" sheetId="7" r:id="rId2"/>
    <sheet name="Hitachi" sheetId="3" r:id="rId3"/>
    <sheet name="Hyundai" sheetId="6" r:id="rId4"/>
    <sheet name="Jcb" sheetId="10" r:id="rId5"/>
    <sheet name="Kobelco" sheetId="5" r:id="rId6"/>
    <sheet name="Komatsu" sheetId="4" r:id="rId7"/>
    <sheet name="Other" sheetId="8" r:id="rId8"/>
    <sheet name="Volvo" sheetId="1" r:id="rId9"/>
    <sheet name="Sacrificial film" sheetId="9" r:id="rId10"/>
    <sheet name="RABS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2" l="1"/>
  <c r="D33" i="9"/>
  <c r="E30" i="2"/>
  <c r="E28" i="2"/>
  <c r="E24" i="3"/>
  <c r="E25" i="3"/>
  <c r="E166" i="2"/>
  <c r="E165" i="2"/>
  <c r="E132" i="1"/>
  <c r="E116" i="1"/>
  <c r="E117" i="1"/>
  <c r="E118" i="1"/>
  <c r="E119" i="1"/>
  <c r="E105" i="1"/>
  <c r="E106" i="1"/>
  <c r="E107" i="1"/>
  <c r="E108" i="1"/>
  <c r="E109" i="1"/>
  <c r="E110" i="1"/>
  <c r="E111" i="1"/>
  <c r="E112" i="1"/>
  <c r="E113" i="1"/>
  <c r="E114" i="1"/>
  <c r="E115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78" i="1"/>
  <c r="E79" i="1"/>
  <c r="E80" i="1"/>
  <c r="E81" i="1"/>
  <c r="E82" i="1"/>
  <c r="E83" i="1"/>
  <c r="E84" i="1"/>
  <c r="E85" i="1"/>
  <c r="E86" i="1"/>
  <c r="E73" i="1"/>
  <c r="E74" i="1"/>
  <c r="E75" i="1"/>
  <c r="E76" i="1"/>
  <c r="E77" i="1"/>
  <c r="E72" i="1"/>
  <c r="E66" i="1"/>
  <c r="E67" i="1"/>
  <c r="E68" i="1"/>
  <c r="E69" i="1"/>
  <c r="E54" i="1"/>
  <c r="E55" i="1"/>
  <c r="E56" i="1"/>
  <c r="E57" i="1"/>
  <c r="E58" i="1"/>
  <c r="E59" i="1"/>
  <c r="E60" i="1"/>
  <c r="E61" i="1"/>
  <c r="E62" i="1"/>
  <c r="E63" i="1"/>
  <c r="E64" i="1"/>
  <c r="E65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33" i="1"/>
  <c r="E34" i="1"/>
  <c r="E35" i="1"/>
  <c r="E36" i="1"/>
  <c r="E37" i="1"/>
  <c r="E38" i="1"/>
  <c r="E3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3" i="1"/>
  <c r="E3" i="4"/>
  <c r="E4" i="4"/>
  <c r="E5" i="4"/>
  <c r="E6" i="4"/>
  <c r="E7" i="4"/>
  <c r="E8" i="4"/>
  <c r="E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2" i="4"/>
  <c r="E46" i="3"/>
  <c r="E43" i="3"/>
  <c r="E36" i="3"/>
  <c r="E30" i="3"/>
  <c r="E29" i="3"/>
  <c r="E28" i="3"/>
  <c r="E27" i="3"/>
  <c r="E19" i="3"/>
  <c r="E18" i="3"/>
  <c r="E12" i="3"/>
  <c r="E8" i="3"/>
  <c r="E4" i="3"/>
  <c r="E3" i="3"/>
  <c r="E5" i="3"/>
  <c r="E6" i="3"/>
  <c r="E7" i="3"/>
  <c r="E9" i="3"/>
  <c r="E10" i="3"/>
  <c r="E11" i="3"/>
  <c r="E13" i="3"/>
  <c r="E14" i="3"/>
  <c r="E15" i="3"/>
  <c r="E16" i="3"/>
  <c r="E17" i="3"/>
  <c r="E20" i="3"/>
  <c r="E21" i="3"/>
  <c r="E22" i="3"/>
  <c r="E23" i="3"/>
  <c r="E26" i="3"/>
  <c r="E31" i="3"/>
  <c r="E32" i="3"/>
  <c r="E33" i="3"/>
  <c r="E34" i="3"/>
  <c r="E35" i="3"/>
  <c r="E37" i="3"/>
  <c r="E38" i="3"/>
  <c r="E39" i="3"/>
  <c r="E40" i="3"/>
  <c r="E41" i="3"/>
  <c r="E42" i="3"/>
  <c r="E44" i="3"/>
  <c r="E45" i="3"/>
  <c r="E47" i="3"/>
  <c r="E48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2" i="3"/>
  <c r="E26" i="7"/>
  <c r="E21" i="7"/>
  <c r="E14" i="7"/>
  <c r="E37" i="7"/>
  <c r="E15" i="7"/>
  <c r="E16" i="7"/>
  <c r="E17" i="7"/>
  <c r="E18" i="7"/>
  <c r="E19" i="7"/>
  <c r="E20" i="7"/>
  <c r="E22" i="7"/>
  <c r="E23" i="7"/>
  <c r="E24" i="7"/>
  <c r="E25" i="7"/>
  <c r="E27" i="7"/>
  <c r="E28" i="7"/>
  <c r="E29" i="7"/>
  <c r="E30" i="7"/>
  <c r="E31" i="7"/>
  <c r="E32" i="7"/>
  <c r="E33" i="7"/>
  <c r="E34" i="7"/>
  <c r="E35" i="7"/>
  <c r="E36" i="7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" i="6"/>
  <c r="F2" i="6"/>
  <c r="E90" i="2"/>
  <c r="E89" i="2"/>
  <c r="E88" i="2"/>
  <c r="E85" i="2"/>
  <c r="E84" i="2"/>
  <c r="E68" i="2"/>
  <c r="E66" i="2"/>
  <c r="E67" i="2"/>
  <c r="E65" i="2"/>
  <c r="E48" i="2"/>
  <c r="D43" i="9"/>
  <c r="E140" i="1"/>
  <c r="E31" i="1"/>
  <c r="E30" i="1"/>
  <c r="E29" i="1"/>
  <c r="E27" i="1"/>
  <c r="E28" i="1"/>
  <c r="E12" i="1"/>
  <c r="E11" i="1"/>
  <c r="E10" i="1"/>
  <c r="E9" i="1"/>
  <c r="E8" i="1"/>
  <c r="E7" i="1"/>
  <c r="E91" i="8"/>
  <c r="E90" i="8"/>
  <c r="E89" i="8"/>
  <c r="E88" i="8"/>
  <c r="E87" i="8"/>
  <c r="E86" i="8"/>
  <c r="E85" i="8"/>
  <c r="E84" i="8"/>
  <c r="E83" i="8"/>
  <c r="E82" i="8"/>
  <c r="E81" i="8"/>
  <c r="E19" i="5"/>
  <c r="F18" i="6"/>
  <c r="F17" i="6"/>
  <c r="F16" i="6"/>
  <c r="F15" i="6"/>
  <c r="F14" i="6"/>
  <c r="F13" i="6"/>
  <c r="E13" i="7"/>
  <c r="E12" i="7"/>
  <c r="E12" i="2"/>
  <c r="E11" i="2"/>
  <c r="E10" i="2"/>
  <c r="E9" i="2"/>
  <c r="E8" i="2"/>
  <c r="E50" i="2"/>
  <c r="E49" i="2"/>
  <c r="E51" i="2"/>
  <c r="E6" i="2"/>
  <c r="E2" i="1"/>
  <c r="E3" i="1"/>
  <c r="E4" i="1"/>
  <c r="E5" i="1"/>
  <c r="E6" i="1"/>
  <c r="E70" i="1"/>
  <c r="E71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3" i="1"/>
  <c r="E134" i="1"/>
  <c r="E135" i="1"/>
  <c r="E136" i="1"/>
  <c r="E137" i="1"/>
  <c r="E138" i="1"/>
  <c r="E139" i="1"/>
  <c r="E3" i="2"/>
  <c r="E4" i="2"/>
  <c r="E5" i="2"/>
  <c r="E7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9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2" i="2"/>
  <c r="E54" i="2"/>
  <c r="E55" i="2"/>
  <c r="E56" i="2"/>
  <c r="E57" i="2"/>
  <c r="E58" i="2"/>
  <c r="E59" i="2"/>
  <c r="E60" i="2"/>
  <c r="E61" i="2"/>
  <c r="E62" i="2"/>
  <c r="E63" i="2"/>
  <c r="E64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6" i="2"/>
  <c r="E87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64" i="4"/>
  <c r="E65" i="4"/>
  <c r="E66" i="4"/>
  <c r="E67" i="4"/>
  <c r="F3" i="6"/>
  <c r="F4" i="6"/>
  <c r="F5" i="6"/>
  <c r="F6" i="6"/>
  <c r="F7" i="6"/>
  <c r="F8" i="6"/>
  <c r="F9" i="6"/>
  <c r="F10" i="6"/>
  <c r="F11" i="6"/>
  <c r="F12" i="6"/>
  <c r="F19" i="6"/>
  <c r="F20" i="6"/>
  <c r="F21" i="6"/>
  <c r="F22" i="6"/>
  <c r="F23" i="6"/>
  <c r="F24" i="6"/>
  <c r="F25" i="6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28" i="5"/>
  <c r="E29" i="5"/>
  <c r="E2" i="5"/>
  <c r="E3" i="5"/>
  <c r="E3" i="7"/>
  <c r="E4" i="7"/>
  <c r="E5" i="7"/>
  <c r="E6" i="7"/>
  <c r="E7" i="7"/>
  <c r="E8" i="7"/>
  <c r="E9" i="7"/>
  <c r="E10" i="7"/>
  <c r="E11" i="7"/>
  <c r="E2" i="7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71" i="8"/>
  <c r="E272" i="8"/>
  <c r="E273" i="8"/>
  <c r="E274" i="8"/>
  <c r="E2" i="8"/>
  <c r="E2" i="2"/>
  <c r="D133" i="9"/>
  <c r="D126" i="9"/>
  <c r="D127" i="9"/>
  <c r="D128" i="9"/>
  <c r="D129" i="9"/>
  <c r="D130" i="9"/>
  <c r="D131" i="9"/>
  <c r="D132" i="9"/>
  <c r="D125" i="9"/>
  <c r="D118" i="9"/>
  <c r="D119" i="9"/>
  <c r="D120" i="9"/>
  <c r="D121" i="9"/>
  <c r="D122" i="9"/>
  <c r="D123" i="9"/>
  <c r="D124" i="9"/>
  <c r="D117" i="9"/>
  <c r="D105" i="9"/>
  <c r="D106" i="9"/>
  <c r="D107" i="9"/>
  <c r="D104" i="9"/>
  <c r="D70" i="9"/>
  <c r="D71" i="9"/>
  <c r="D72" i="9"/>
  <c r="D73" i="9"/>
  <c r="D74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30" i="9"/>
  <c r="D31" i="9"/>
  <c r="D32" i="9"/>
  <c r="D34" i="9"/>
  <c r="D35" i="9"/>
  <c r="D36" i="9"/>
  <c r="D37" i="9"/>
  <c r="D38" i="9"/>
  <c r="D39" i="9"/>
  <c r="D40" i="9"/>
  <c r="D41" i="9"/>
  <c r="D42" i="9"/>
  <c r="D44" i="9"/>
  <c r="D45" i="9"/>
  <c r="D46" i="9"/>
  <c r="D47" i="9"/>
  <c r="D48" i="9"/>
  <c r="D29" i="9"/>
</calcChain>
</file>

<file path=xl/sharedStrings.xml><?xml version="1.0" encoding="utf-8"?>
<sst xmlns="http://schemas.openxmlformats.org/spreadsheetml/2006/main" count="5721" uniqueCount="2113">
  <si>
    <t>HmG 6 mm clear</t>
  </si>
  <si>
    <t>14506807/14551131</t>
  </si>
  <si>
    <t>101 [Volvo-Enkelruta]</t>
  </si>
  <si>
    <t>VC0603.15001.10</t>
  </si>
  <si>
    <t>Upper Front Window Volvo EC/EW140-700B incl Film</t>
  </si>
  <si>
    <t>HmG 6 mm clear + film</t>
  </si>
  <si>
    <t>HmG 8 mm clear</t>
  </si>
  <si>
    <t>VC0803.15001.10</t>
  </si>
  <si>
    <t>HmG 8 mm clear + film</t>
  </si>
  <si>
    <t>HmG 10 mm clear</t>
  </si>
  <si>
    <t>VC1003.15001.10</t>
  </si>
  <si>
    <t>Upper Front Window Volvo EC/EW140-700B incl film</t>
  </si>
  <si>
    <t>HmG 10 mm clear + film</t>
  </si>
  <si>
    <t>VC0603.15002.10</t>
  </si>
  <si>
    <t>Lower Front Window Volvo EC/EW140-700B incl Film</t>
  </si>
  <si>
    <t>VC0803.15002.10</t>
  </si>
  <si>
    <t>Lower Front Window Volvo EC/EW140-700B incl film</t>
  </si>
  <si>
    <t>VC0604.15003</t>
  </si>
  <si>
    <t>Boom Side Window Volvo EC/EW140-700B</t>
  </si>
  <si>
    <t>HmG 6 mm clear + black mask</t>
  </si>
  <si>
    <t>VC0804.15003</t>
  </si>
  <si>
    <t>HmG 8 mm clear + black mask</t>
  </si>
  <si>
    <t>VC0834.15003</t>
  </si>
  <si>
    <t>HmG 8 mm IR green + black mask</t>
  </si>
  <si>
    <t>VC0835.15003.10</t>
  </si>
  <si>
    <t>Boom Side Window Volvo EC/EW140-700B incl film</t>
  </si>
  <si>
    <t>HmG 8 mm IR green + black mask + film</t>
  </si>
  <si>
    <t>VC1004.15003</t>
  </si>
  <si>
    <t>HmG 10 mm clear + black mask</t>
  </si>
  <si>
    <t>VC1204.15003</t>
  </si>
  <si>
    <t>HmG 12 mm clear + black mask</t>
  </si>
  <si>
    <t>VC0602.15006</t>
  </si>
  <si>
    <t>Lower Window in Door Volvo EC/EW140-700B</t>
  </si>
  <si>
    <t>VC0832.15006</t>
  </si>
  <si>
    <t>VC0802.15006</t>
  </si>
  <si>
    <t>VC0602.15007</t>
  </si>
  <si>
    <t>Left Side Window Behind Door Volvo EC/EW140-700B</t>
  </si>
  <si>
    <t>VC0802.15007</t>
  </si>
  <si>
    <t>VC0832.15007</t>
  </si>
  <si>
    <t>VC0602.15008</t>
  </si>
  <si>
    <t>Rear Window Volvo EC/EW140-700B</t>
  </si>
  <si>
    <t>VC0832.15008</t>
  </si>
  <si>
    <t>VC0602.15010</t>
  </si>
  <si>
    <t>Upper Front Volvo EC/EW140-700C/D/E</t>
  </si>
  <si>
    <t>11205633/15108843</t>
  </si>
  <si>
    <t>VC0803.15010.10</t>
  </si>
  <si>
    <t>Upper Front Volvo EC/EW140-700C/D/E incl film</t>
  </si>
  <si>
    <t>VC1003.15010.10</t>
  </si>
  <si>
    <t>Upper Front Volvo EC/EW140-700C/D/E, incl film</t>
  </si>
  <si>
    <t>VC0602.15011</t>
  </si>
  <si>
    <t>Lower Front Window Volvo EC/EW140-700C/D/E</t>
  </si>
  <si>
    <t>VC0803.15011.10</t>
  </si>
  <si>
    <t>Lower Front Window Volvo EC/EW140-700C/D/E incl film</t>
  </si>
  <si>
    <t>VC1003.15011.10</t>
  </si>
  <si>
    <t>Lower Front Volvo EC/EW140-700C/D/E, incl film</t>
  </si>
  <si>
    <t>VC0834.15012</t>
  </si>
  <si>
    <t>Boom Side Window Volvo EC/EW140-700C/D/E</t>
  </si>
  <si>
    <t>VC0804.15012</t>
  </si>
  <si>
    <t>VC1004.15012</t>
  </si>
  <si>
    <t>VC1204.15012</t>
  </si>
  <si>
    <t>VC1244.15012</t>
  </si>
  <si>
    <t>HmG 12 mm IR grey + black mask</t>
  </si>
  <si>
    <t>VC0604.15015</t>
  </si>
  <si>
    <t>Lower Window in Door Volvo EC/EW140-700C/D/E</t>
  </si>
  <si>
    <t xml:space="preserve"> </t>
  </si>
  <si>
    <t>VC0804.15015</t>
  </si>
  <si>
    <t>VC0834.15015</t>
  </si>
  <si>
    <t>VC0604.15016</t>
  </si>
  <si>
    <t>Left Side Window Behind Door Volvo EC/EW140-700C/D</t>
  </si>
  <si>
    <t>VC0834.15016</t>
  </si>
  <si>
    <t>VC0804.15016</t>
  </si>
  <si>
    <t>VC1204.15016</t>
  </si>
  <si>
    <t>VC1204.15065</t>
  </si>
  <si>
    <t>Roof Window Volvo EC88 Plus</t>
  </si>
  <si>
    <t>VC0604.15066</t>
  </si>
  <si>
    <t>Upper Front Window Volvo ECR88 Plus</t>
  </si>
  <si>
    <t>VC0804.15066</t>
  </si>
  <si>
    <t>VC1204.15066</t>
  </si>
  <si>
    <t>VC0602.15067</t>
  </si>
  <si>
    <t>Lower Front Window Volvo ECR88 Plus</t>
  </si>
  <si>
    <t>VC0802.15067</t>
  </si>
  <si>
    <t>VC1202.15067</t>
  </si>
  <si>
    <t>HmG 12 mm clear</t>
  </si>
  <si>
    <t>VC1204.15068</t>
  </si>
  <si>
    <t>Upper Front Window Outside Volvo EC88 +</t>
  </si>
  <si>
    <t>VC1204.15069</t>
  </si>
  <si>
    <t>Lower Front Window Outside Volvo EC88 +</t>
  </si>
  <si>
    <t>VC0602.15089</t>
  </si>
  <si>
    <t>Upper Front Window New Comfort Volvo</t>
  </si>
  <si>
    <t>VC0802.15089</t>
  </si>
  <si>
    <t>VC1003.15089.10</t>
  </si>
  <si>
    <t>Upper Front Window New Comfort Volvo, incl film</t>
  </si>
  <si>
    <t>VC0602.15090</t>
  </si>
  <si>
    <t>Lower Front Window New Comfort Volvo</t>
  </si>
  <si>
    <t>VC0802.15090</t>
  </si>
  <si>
    <t>VC1002.15090</t>
  </si>
  <si>
    <t>VC0604.15091</t>
  </si>
  <si>
    <t>Door Volvo EC35C</t>
  </si>
  <si>
    <t>VC0804.15091</t>
  </si>
  <si>
    <t>VC0834.15091</t>
  </si>
  <si>
    <t>VC0603.15095.10</t>
  </si>
  <si>
    <t>Upper Front WIndow Volvo-Samsung, incl film</t>
  </si>
  <si>
    <t>SA1166-00481</t>
  </si>
  <si>
    <t>SA1166-30200</t>
  </si>
  <si>
    <t>VC0603.15096.10</t>
  </si>
  <si>
    <t>Lower Front Window Volvo-Samsung, incl film</t>
  </si>
  <si>
    <t>VC0805.15125.10</t>
  </si>
  <si>
    <t>Whole Front Window Volvo C/D (for 15183) incl. Film</t>
  </si>
  <si>
    <t>HmG 8 mm clear + black mask + film</t>
  </si>
  <si>
    <t>VC0804.15125</t>
  </si>
  <si>
    <t>Whole Front Window Volvo C/D (for 15183)</t>
  </si>
  <si>
    <t>VC1004.15125</t>
  </si>
  <si>
    <t>VC0602.15220</t>
  </si>
  <si>
    <t>Upper front Volvo ECR145-305C/D</t>
  </si>
  <si>
    <t>VC0803.15220.10</t>
  </si>
  <si>
    <t>Upper front Volvo ECR145-305C/D, incl Film</t>
  </si>
  <si>
    <t>VC1002.15220</t>
  </si>
  <si>
    <t>VC0602.15221</t>
  </si>
  <si>
    <t>Lower front Volvo ECR145-305C/D</t>
  </si>
  <si>
    <t>VC0803.15221.10</t>
  </si>
  <si>
    <t>Lower front Volvo ECR145-305C/D, incl film</t>
  </si>
  <si>
    <t>VC1002.15221</t>
  </si>
  <si>
    <t>VC0604.15223</t>
  </si>
  <si>
    <t>Rear window Volvo ECR..C&amp;D</t>
  </si>
  <si>
    <t>HmG 12 mm clear + film</t>
  </si>
  <si>
    <t>VC0804.15429</t>
  </si>
  <si>
    <t>Whole Door Window Volvo EC/EW140-700C/D</t>
  </si>
  <si>
    <t>VC0834.15429</t>
  </si>
  <si>
    <t>VC1204.15429</t>
  </si>
  <si>
    <t>VC0604.15490</t>
  </si>
  <si>
    <t>Upper Front Window Volvo EW140-160</t>
  </si>
  <si>
    <t>VC0804.15490</t>
  </si>
  <si>
    <t>VC0604.15491</t>
  </si>
  <si>
    <t>Lower Front Window Volvo EW140-160</t>
  </si>
  <si>
    <t>VC0804.15491</t>
  </si>
  <si>
    <t>VC0804.15589</t>
  </si>
  <si>
    <t>Whole Door Volvo EC/EW140-700E</t>
  </si>
  <si>
    <t>VC0834.15589</t>
  </si>
  <si>
    <t>VC1204.15589</t>
  </si>
  <si>
    <t>VC1244.15589</t>
  </si>
  <si>
    <t>VC0834.15590</t>
  </si>
  <si>
    <t>Behind Door Volvo EC/EW140-700E</t>
  </si>
  <si>
    <t>VC0804.15590</t>
  </si>
  <si>
    <t>VC1244.15590</t>
  </si>
  <si>
    <t>VC1204.15590</t>
  </si>
  <si>
    <t>VC0604.15649</t>
  </si>
  <si>
    <t>Upper Front Window Volvo EC15B</t>
  </si>
  <si>
    <t>VC0604.15650</t>
  </si>
  <si>
    <t>Lower Front Window Volvo EC15B</t>
  </si>
  <si>
    <t>VC0804.15808</t>
  </si>
  <si>
    <t>Upper front Volvo EW60E</t>
  </si>
  <si>
    <t>VC0804.15809</t>
  </si>
  <si>
    <t>Lower front Volvo EW60E</t>
  </si>
  <si>
    <t>VC0402.15849</t>
  </si>
  <si>
    <t>Främre skydd höger sida Volvo EC-E</t>
  </si>
  <si>
    <t>HmG 4 mm clear</t>
  </si>
  <si>
    <t>VC0402.15851</t>
  </si>
  <si>
    <t>Sidoskydd Bom Volvo EC-E</t>
  </si>
  <si>
    <t>VC0604.15860</t>
  </si>
  <si>
    <t>Upper Front Window Volvo EC28/38</t>
  </si>
  <si>
    <t>1171-3182</t>
  </si>
  <si>
    <t>VC0604.15861</t>
  </si>
  <si>
    <t>Lower front Volvo ECR 28-38</t>
  </si>
  <si>
    <t>VC0804.15906</t>
  </si>
  <si>
    <t>Windscreen Volvo 380-480 E HR</t>
  </si>
  <si>
    <t>VC0804.15915</t>
  </si>
  <si>
    <t>Behind Door Volvo ECR 145-235</t>
  </si>
  <si>
    <t>VC1224.15184</t>
  </si>
  <si>
    <t>Left Front Window Volvo L-F/G/H</t>
  </si>
  <si>
    <t>VC1004.15185</t>
  </si>
  <si>
    <t>Right Front Window Volvo L-F/G/H</t>
  </si>
  <si>
    <t>VC1005.15185.10</t>
  </si>
  <si>
    <t>Right Front Window Volvo L-F/G/H, incl film</t>
  </si>
  <si>
    <t>HmG 10 mm clear + black mask + film</t>
  </si>
  <si>
    <t>VC1225.15185.10</t>
  </si>
  <si>
    <t>HmG 12 mm clear + black mask + film</t>
  </si>
  <si>
    <t>VC1224.15185</t>
  </si>
  <si>
    <t>VC0834.15331</t>
  </si>
  <si>
    <t>Right small window Volvo L60-350F/G/H</t>
  </si>
  <si>
    <t>VC0804.15331</t>
  </si>
  <si>
    <t>Right small Window Volvo L60-350F/G/H</t>
  </si>
  <si>
    <t>VC1204.15331</t>
  </si>
  <si>
    <t>VC1204.15333</t>
  </si>
  <si>
    <t>Behind sliding window Volvo L60-350F/G/H</t>
  </si>
  <si>
    <t>VC1204.15334</t>
  </si>
  <si>
    <t>Rear window Volvo L60-350F/G/H</t>
  </si>
  <si>
    <t>VC0804.15335</t>
  </si>
  <si>
    <t>Door window Volvo L60-350F/G/H</t>
  </si>
  <si>
    <t>VC0834.15335</t>
  </si>
  <si>
    <t>VC1204.15335</t>
  </si>
  <si>
    <t>VC0834.15336</t>
  </si>
  <si>
    <t>Whole right side Volvo L60-350F/G/H</t>
  </si>
  <si>
    <t>VC0804.15336</t>
  </si>
  <si>
    <t>VC1204.15336</t>
  </si>
  <si>
    <t>VC0804.15367</t>
  </si>
  <si>
    <t>Right side Volvo L60-350 D/E (replace sliding part)</t>
  </si>
  <si>
    <t>VC1204.15367</t>
  </si>
  <si>
    <t>VC0804.15560</t>
  </si>
  <si>
    <t>Door Window Volvo L60-350 D/E</t>
  </si>
  <si>
    <t>VC0805.15591.10</t>
  </si>
  <si>
    <t>Front Window Volvo MC90-130C, incl. film</t>
  </si>
  <si>
    <t>VC1002.15108</t>
  </si>
  <si>
    <t>Rear Window Volvo BL70 '93</t>
  </si>
  <si>
    <t>VC0602.15230</t>
  </si>
  <si>
    <t>Rear Window Volvo BM 6300</t>
  </si>
  <si>
    <t>VC0602.15384</t>
  </si>
  <si>
    <t>Door Window Volvo EL70C</t>
  </si>
  <si>
    <t>VC1002.15385</t>
  </si>
  <si>
    <t>Rear Window Volvo EL70C</t>
  </si>
  <si>
    <t>VC1202.15385</t>
  </si>
  <si>
    <t>VC1002.15464</t>
  </si>
  <si>
    <t>Rear Window Volvo EL70</t>
  </si>
  <si>
    <t>HmG 4 mm clear + mounting kit</t>
  </si>
  <si>
    <t>102 [Volvo-Ram/Stål]</t>
  </si>
  <si>
    <t>VC1242.15439.20</t>
  </si>
  <si>
    <t>Roof window in frame Volvo EC/EW 140-700 C/D/E</t>
  </si>
  <si>
    <t>HmG 12 mm IR grey</t>
  </si>
  <si>
    <t>VC1202.15439.20</t>
  </si>
  <si>
    <t>VC1244.15811.20</t>
  </si>
  <si>
    <t>Emergency Exit Window Volvo EC-C/D/E</t>
  </si>
  <si>
    <t>VC1204.15811.20</t>
  </si>
  <si>
    <t>VC0402.15507.26</t>
  </si>
  <si>
    <t>Complete Frame Sacrificial Pane Volvo L60-350F/G/H</t>
  </si>
  <si>
    <t>VC1204.15523.20</t>
  </si>
  <si>
    <t>Right side Emergency Exit Volvo L60-350 F/G/H</t>
  </si>
  <si>
    <t>103 [Volvo-Kallbockad/lite stål]</t>
  </si>
  <si>
    <t>VC1202.15439</t>
  </si>
  <si>
    <t>Spare Pane Volvo EC/EW 140-700 C/D/E</t>
  </si>
  <si>
    <t>VC0804.15810</t>
  </si>
  <si>
    <t>Roof window Volvo EW60E</t>
  </si>
  <si>
    <t>VC0805.15577.10</t>
  </si>
  <si>
    <t>Replacement 8 mm screen Volvo L60-350F/G/H, incl film</t>
  </si>
  <si>
    <t>VC0805.15577.40</t>
  </si>
  <si>
    <t>Front Window (one piece) Volvo L60-350F/G/H, incl film</t>
  </si>
  <si>
    <t>VC0602.15053</t>
  </si>
  <si>
    <t>Upper Front Window Cat 325</t>
  </si>
  <si>
    <t>144-6658</t>
  </si>
  <si>
    <t>111 [Cat-Enkelruta]</t>
  </si>
  <si>
    <t>VC0802.15053</t>
  </si>
  <si>
    <t>VC0602.15054</t>
  </si>
  <si>
    <t>Lower Front Window Cat 325</t>
  </si>
  <si>
    <t>141-9371</t>
  </si>
  <si>
    <t>VC0802.15054</t>
  </si>
  <si>
    <t>VC0602.15055</t>
  </si>
  <si>
    <t>Boom Side Window Cat 325</t>
  </si>
  <si>
    <t>VC0802.15055</t>
  </si>
  <si>
    <t>VC0832.15055</t>
  </si>
  <si>
    <t>HmG 8 mm IR green</t>
  </si>
  <si>
    <t>VC0834.15109</t>
  </si>
  <si>
    <t>Boom Side Window Cat C/D</t>
  </si>
  <si>
    <t>234-6489</t>
  </si>
  <si>
    <t>VC0804.15109</t>
  </si>
  <si>
    <t>151-6789/234-6489</t>
  </si>
  <si>
    <t>VC1004.15109</t>
  </si>
  <si>
    <t>VC1204.15109</t>
  </si>
  <si>
    <t>167-4064 / 262-7934</t>
  </si>
  <si>
    <t>VC0603.15141.10</t>
  </si>
  <si>
    <t>Whole Front Window Cat 330D no Rops, incl film</t>
  </si>
  <si>
    <t>VC0803.15141.10</t>
  </si>
  <si>
    <t>VC1003.15141.10</t>
  </si>
  <si>
    <t>VC0604.15145</t>
  </si>
  <si>
    <t>Lower window in Door Cat C + D</t>
  </si>
  <si>
    <t>VC0804.15145</t>
  </si>
  <si>
    <t>VC0604.15146</t>
  </si>
  <si>
    <t>Window Behind Door Cat C + D</t>
  </si>
  <si>
    <t>151-6790</t>
  </si>
  <si>
    <t>VC0804.15146</t>
  </si>
  <si>
    <t>VC1204.15146</t>
  </si>
  <si>
    <t>VC0605.15150.10</t>
  </si>
  <si>
    <t>Upper Front Window Cat D 70/30 incl film</t>
  </si>
  <si>
    <t>HmG 6 mm clear + black mask + film</t>
  </si>
  <si>
    <t>246-9987</t>
  </si>
  <si>
    <t>VC0805.15150.10</t>
  </si>
  <si>
    <t>VC0603.15151.10</t>
  </si>
  <si>
    <t>Lower Front Window Cat D 70/30 incl film</t>
  </si>
  <si>
    <t>282-6536</t>
  </si>
  <si>
    <t>VC0602.15151</t>
  </si>
  <si>
    <t>Lower Front Window Cat D 70/30</t>
  </si>
  <si>
    <t>VC0803.15151.10</t>
  </si>
  <si>
    <t>VC0802.15151</t>
  </si>
  <si>
    <t>VC0602.15228</t>
  </si>
  <si>
    <t>Whole Front Window Cat  D &amp; E Rops</t>
  </si>
  <si>
    <t>342-3573</t>
  </si>
  <si>
    <t>VC0803.15228.10</t>
  </si>
  <si>
    <t>Whole Front Window Cat  D &amp; E Rops, incl. film</t>
  </si>
  <si>
    <t>VC1002.15228</t>
  </si>
  <si>
    <t>VC1002.15244</t>
  </si>
  <si>
    <t>Whole Front Window Cat M***D</t>
  </si>
  <si>
    <t>VC0602.15246</t>
  </si>
  <si>
    <t>Upper Front Window Cat D 70/30 Est</t>
  </si>
  <si>
    <t>353-1912</t>
  </si>
  <si>
    <t>VC0602.15247</t>
  </si>
  <si>
    <t>Lower Front Window Cat D 70/30 Est</t>
  </si>
  <si>
    <t>167-4065</t>
  </si>
  <si>
    <t>VC0605.15269.10</t>
  </si>
  <si>
    <t>Upper Front Window Cat 50/50 C, incl film</t>
  </si>
  <si>
    <t>VC0805.15269.10</t>
  </si>
  <si>
    <t>VC0603.15270.10</t>
  </si>
  <si>
    <t>Lower Front Window Cat 50/50 C, incl film</t>
  </si>
  <si>
    <t>282-6524(167-4066)</t>
  </si>
  <si>
    <t>VC0602.15270</t>
  </si>
  <si>
    <t>Lower Front Window Cat 50/50 C</t>
  </si>
  <si>
    <t>VC0803.15270.10</t>
  </si>
  <si>
    <t>VC0604.15276</t>
  </si>
  <si>
    <t>Upper Front Window Cat 323D 70/30</t>
  </si>
  <si>
    <t>VC0805.15276.10</t>
  </si>
  <si>
    <t>Upper Front Window Cat 323D 70/30, incl. film</t>
  </si>
  <si>
    <t>VC0603.15277.10</t>
  </si>
  <si>
    <t>Lower Front Window Cat 323D 70/30, incl. film</t>
  </si>
  <si>
    <t>156-6473</t>
  </si>
  <si>
    <t>VC0803.15277.10</t>
  </si>
  <si>
    <t>VC0604.15278</t>
  </si>
  <si>
    <t>Upper Front Window Cat 323D/E 70/30</t>
  </si>
  <si>
    <t>334-6483/453-4794</t>
  </si>
  <si>
    <t>VC0805.15278.10</t>
  </si>
  <si>
    <t>Upper Front Window Cat 323D/E 70/30, incl film</t>
  </si>
  <si>
    <t>VC0804.15278</t>
  </si>
  <si>
    <t>VC0602.15279</t>
  </si>
  <si>
    <t>Lower Front Window Cat 323D/E 70/30</t>
  </si>
  <si>
    <t>316-8854</t>
  </si>
  <si>
    <t>VC0803.15279.10</t>
  </si>
  <si>
    <t>Lower Front Window Cat 323D/E 70/30, incl film</t>
  </si>
  <si>
    <t>VC0802.15279</t>
  </si>
  <si>
    <t>VC0804.15280</t>
  </si>
  <si>
    <t>Boom Side Window Cat E</t>
  </si>
  <si>
    <t>342-3550</t>
  </si>
  <si>
    <t>VC0834.15280</t>
  </si>
  <si>
    <t>VC1004.15280</t>
  </si>
  <si>
    <t>VC1204.15280</t>
  </si>
  <si>
    <t>VC0602.15315</t>
  </si>
  <si>
    <t>Whole Front Window Cat ***B</t>
  </si>
  <si>
    <t>140-9111</t>
  </si>
  <si>
    <t>VC0802.15315</t>
  </si>
  <si>
    <t>VC0602.15316</t>
  </si>
  <si>
    <t>Upper Front Window Cat 303/304/305CR</t>
  </si>
  <si>
    <t>214-3975</t>
  </si>
  <si>
    <t>VC0602.15317</t>
  </si>
  <si>
    <t>Lower Front Window Cat 303/304/305CR</t>
  </si>
  <si>
    <t>226-9841</t>
  </si>
  <si>
    <t>Whole Front Window Cat 70/30 E special</t>
  </si>
  <si>
    <t>334-6483+316-8854</t>
  </si>
  <si>
    <t>VC0803.15318.10</t>
  </si>
  <si>
    <t>Whole Front Window Cat 70/30 E special, incl film</t>
  </si>
  <si>
    <t>VC1002.15318</t>
  </si>
  <si>
    <t>VC0604.15340</t>
  </si>
  <si>
    <t>Lower door window Cat E</t>
  </si>
  <si>
    <t>334-6533 </t>
  </si>
  <si>
    <t>VC0834.15340</t>
  </si>
  <si>
    <t>VC0804.15340</t>
  </si>
  <si>
    <t>VC0604.15341</t>
  </si>
  <si>
    <t>Behind door Cat E</t>
  </si>
  <si>
    <t>340-6625</t>
  </si>
  <si>
    <t>VC0804.15341</t>
  </si>
  <si>
    <t>VC0834.15341</t>
  </si>
  <si>
    <t>VC1204.15341</t>
  </si>
  <si>
    <t>VC0602.15342</t>
  </si>
  <si>
    <t>Rear window Cat E</t>
  </si>
  <si>
    <t>342-3551</t>
  </si>
  <si>
    <t>VC0832.15342</t>
  </si>
  <si>
    <t>VC0802.15342</t>
  </si>
  <si>
    <t>VC1202.15342</t>
  </si>
  <si>
    <t>VC0602.15368</t>
  </si>
  <si>
    <t>Rear Window Cat 330D no Rops</t>
  </si>
  <si>
    <t>167-4142</t>
  </si>
  <si>
    <t>VC0802.15368</t>
  </si>
  <si>
    <t>VC1202.15368</t>
  </si>
  <si>
    <t>VC0604.15387</t>
  </si>
  <si>
    <t>Upper front window Cat 321D 70/30</t>
  </si>
  <si>
    <t>VC0805.15387.10</t>
  </si>
  <si>
    <t>Upper front window Cat 321D 70/30, incl film</t>
  </si>
  <si>
    <t>VC0602.15388</t>
  </si>
  <si>
    <t>Lower front window Cat 321D 70/30</t>
  </si>
  <si>
    <t>353-1939</t>
  </si>
  <si>
    <t>VC0803.15388.10</t>
  </si>
  <si>
    <t>Lower front window Cat 321D 70/30, incl film</t>
  </si>
  <si>
    <t>VC0804.15406</t>
  </si>
  <si>
    <t>Boom Side Window Cat 323D</t>
  </si>
  <si>
    <t>340-6624</t>
  </si>
  <si>
    <t>VC0834.15406</t>
  </si>
  <si>
    <t>VC1204.15406</t>
  </si>
  <si>
    <t>VC0602.15444</t>
  </si>
  <si>
    <t>Upper Front Window Cat 305.5E</t>
  </si>
  <si>
    <t>288-6841</t>
  </si>
  <si>
    <t>VC0602.15445</t>
  </si>
  <si>
    <t>Lower Front Window Cat 305.5E</t>
  </si>
  <si>
    <t>281-1149</t>
  </si>
  <si>
    <t>VC0804.15461</t>
  </si>
  <si>
    <t>Whole (sliding part) door Cat E</t>
  </si>
  <si>
    <t>Special</t>
  </si>
  <si>
    <t>VC0834.15461</t>
  </si>
  <si>
    <t>VC1202.15462</t>
  </si>
  <si>
    <t>VC0804.15504</t>
  </si>
  <si>
    <t>Door Pane Cat C/D</t>
  </si>
  <si>
    <t>VC1204.15504</t>
  </si>
  <si>
    <t>196-1495</t>
  </si>
  <si>
    <t>VC0605.15534.10</t>
  </si>
  <si>
    <t>Upper Front Window Cat 308C - 328D LCR incl. film</t>
  </si>
  <si>
    <t>196-1466</t>
  </si>
  <si>
    <t>VC0603.15535.10</t>
  </si>
  <si>
    <t>Lower Front Window Cat 308C - 328D LCR incl. film</t>
  </si>
  <si>
    <t>VC0804.15537</t>
  </si>
  <si>
    <t>Door Cat 323-349 E</t>
  </si>
  <si>
    <t>334-6533 &amp; 383-5649</t>
  </si>
  <si>
    <t>VC1204.15537</t>
  </si>
  <si>
    <t>VC1204.15561</t>
  </si>
  <si>
    <t>Boom Side Window Cat M314-322F + MH3022</t>
  </si>
  <si>
    <t>391-8722</t>
  </si>
  <si>
    <t>VC1204.15562</t>
  </si>
  <si>
    <t>Rear Window Cat M314-322F + MH3022</t>
  </si>
  <si>
    <t>391-8724</t>
  </si>
  <si>
    <t>VC1204.15563</t>
  </si>
  <si>
    <t>Behind Door Cat M314-322F + MH3022</t>
  </si>
  <si>
    <t>VC1204.15566</t>
  </si>
  <si>
    <t>Roof Window Cat M 314-322 F + MH3022</t>
  </si>
  <si>
    <t>391-8721</t>
  </si>
  <si>
    <t>VC1205.15566.10</t>
  </si>
  <si>
    <t>Roof Window Cat M 314-322 F + MH3022, incl film</t>
  </si>
  <si>
    <t>VC0802.15568</t>
  </si>
  <si>
    <t>Whole Front Window Cat 311F special</t>
  </si>
  <si>
    <t>156-6472 + 156-6473</t>
  </si>
  <si>
    <t>VC0805.15587.10</t>
  </si>
  <si>
    <t>Front Window Cat  M314-322F + MH3022, incl. film</t>
  </si>
  <si>
    <t>383-3495/462-4671</t>
  </si>
  <si>
    <t>VC0802.15609</t>
  </si>
  <si>
    <t>Front Window Cat  XXXX</t>
  </si>
  <si>
    <t>VC0802.15640</t>
  </si>
  <si>
    <t>Rear Window Cat 374-390 F</t>
  </si>
  <si>
    <t>340-6626</t>
  </si>
  <si>
    <t>VC1202.15640</t>
  </si>
  <si>
    <t>VC0803.15685.10</t>
  </si>
  <si>
    <t>Whole Front Window Cat  345C/D, incl. film</t>
  </si>
  <si>
    <t>252-2150</t>
  </si>
  <si>
    <t>VC0805.15701.10</t>
  </si>
  <si>
    <t>Upper Front Window Cat M314-322F, incl film</t>
  </si>
  <si>
    <t>417-5966</t>
  </si>
  <si>
    <t>VC0803.15702.10</t>
  </si>
  <si>
    <t>Lower Front Window Cat M314-322F, incl film</t>
  </si>
  <si>
    <t>417-5967</t>
  </si>
  <si>
    <t>VC1204.15759</t>
  </si>
  <si>
    <t>Door Pane Cat M314-322F + MH3022</t>
  </si>
  <si>
    <t>VC0804.15936</t>
  </si>
  <si>
    <t>Upper Front Window Cat 320-323 NG</t>
  </si>
  <si>
    <t>486-5450</t>
  </si>
  <si>
    <t>VC0802.15937</t>
  </si>
  <si>
    <t>Lower Front Window Cat 320-323 NG</t>
  </si>
  <si>
    <t>491-7724</t>
  </si>
  <si>
    <t>VC1004.15130</t>
  </si>
  <si>
    <t>Left Rear Cat IT14G</t>
  </si>
  <si>
    <t>VC1004.15132</t>
  </si>
  <si>
    <t>Right Rear Cat IT14G</t>
  </si>
  <si>
    <t>VC0805.15295.10</t>
  </si>
  <si>
    <t>Whole Front (3-part) Cat 950-980G/H incl film</t>
  </si>
  <si>
    <t>173-2142/3/4</t>
  </si>
  <si>
    <t>VC0804.15321</t>
  </si>
  <si>
    <t>Right side Cat 924-938K/M special (replace sliding part)</t>
  </si>
  <si>
    <t>341-9725</t>
  </si>
  <si>
    <t>VC0834.15321</t>
  </si>
  <si>
    <t>VC1004.15321</t>
  </si>
  <si>
    <t>Right Side Cat 924-938K/M Special (replace sliding part</t>
  </si>
  <si>
    <t>VC1204.15321</t>
  </si>
  <si>
    <t>Right Side Cat 924-938K/M Special (replace sliding part)</t>
  </si>
  <si>
    <t>VC0604.15396</t>
  </si>
  <si>
    <t>Front window door left side Cat 972G II</t>
  </si>
  <si>
    <t>VC1002.15424</t>
  </si>
  <si>
    <t>Left Front Cat IT14</t>
  </si>
  <si>
    <t>VC1002.15425</t>
  </si>
  <si>
    <t>Middle Front Cat IT14</t>
  </si>
  <si>
    <t>VC1002.15426</t>
  </si>
  <si>
    <t>Right Front Cat IT14</t>
  </si>
  <si>
    <t>VC0804.15477</t>
  </si>
  <si>
    <t>Right Side Cat 950-982K  (replace sliding part)</t>
  </si>
  <si>
    <t>VC1004.15477</t>
  </si>
  <si>
    <t>VC1204.15477</t>
  </si>
  <si>
    <t>VC1004.15478</t>
  </si>
  <si>
    <t>Rear Window CAT 950-982K (whole part)</t>
  </si>
  <si>
    <t>VC0804.15479</t>
  </si>
  <si>
    <t>Left Side Whole Door CAT 950-982K</t>
  </si>
  <si>
    <t>295-1918 + skjutparti</t>
  </si>
  <si>
    <t>VC1004.15479</t>
  </si>
  <si>
    <t>VC1204.15479</t>
  </si>
  <si>
    <t>VC0804.15573</t>
  </si>
  <si>
    <t>Right side Cat 950-982 M special (replace sliding part)</t>
  </si>
  <si>
    <t>371-6090</t>
  </si>
  <si>
    <t>VC1204.15573</t>
  </si>
  <si>
    <t>VC0804.15574</t>
  </si>
  <si>
    <t>Left side Cat 950-982 M special (replace sliding part)</t>
  </si>
  <si>
    <t>371-6089</t>
  </si>
  <si>
    <t>VC1204.15574</t>
  </si>
  <si>
    <t>Left side Cat 950-982 M (replace sliding glass, not frame)</t>
  </si>
  <si>
    <t>VC0804.15575</t>
  </si>
  <si>
    <t>Lower Door Cat 950-982 M</t>
  </si>
  <si>
    <t>371-6088</t>
  </si>
  <si>
    <t>VC1204.15575</t>
  </si>
  <si>
    <t>VC0604.15613</t>
  </si>
  <si>
    <t>Front Window Cat 924-938 K/M</t>
  </si>
  <si>
    <t>341-9901</t>
  </si>
  <si>
    <t>VC1204.15690</t>
  </si>
  <si>
    <t>Right side em. exit CAT 988 G/H</t>
  </si>
  <si>
    <t>165-5728</t>
  </si>
  <si>
    <t>VC1204.15691</t>
  </si>
  <si>
    <t>Right side rear CAT 988 G/H &amp; 980 H</t>
  </si>
  <si>
    <t>107-4600</t>
  </si>
  <si>
    <t>VC1204.15692</t>
  </si>
  <si>
    <t>Rear Window CAT 988 G/H</t>
  </si>
  <si>
    <t>107-4601</t>
  </si>
  <si>
    <t>VC1204.15693</t>
  </si>
  <si>
    <t>Left side rear CAT 988 G/H &amp; 980 H</t>
  </si>
  <si>
    <t>107-4602</t>
  </si>
  <si>
    <t>VC1204.15694</t>
  </si>
  <si>
    <t>Upper Door Pane CAT 988 G/H</t>
  </si>
  <si>
    <t>129-2567</t>
  </si>
  <si>
    <t>VC1204.15695</t>
  </si>
  <si>
    <t>Lower Door Pane CAT 988 G/H</t>
  </si>
  <si>
    <t>129-2568</t>
  </si>
  <si>
    <t>VC1204.15714</t>
  </si>
  <si>
    <t>Right side em. exit CAT 980 H</t>
  </si>
  <si>
    <t>VC1204.15715</t>
  </si>
  <si>
    <t>Rear Window CAT 950-980 H</t>
  </si>
  <si>
    <t>255-4367</t>
  </si>
  <si>
    <t>VC1204.15716</t>
  </si>
  <si>
    <t>Left Door CAT 980 H</t>
  </si>
  <si>
    <t>VC0804.15755</t>
  </si>
  <si>
    <t>Right side Cat 906 908 H</t>
  </si>
  <si>
    <t>273-6167</t>
  </si>
  <si>
    <t>VC0804.15756</t>
  </si>
  <si>
    <t>Left side rear pane Cat 906 908 H</t>
  </si>
  <si>
    <t>266-7070</t>
  </si>
  <si>
    <t>VC0804.15757</t>
  </si>
  <si>
    <t>Left door lower pane Cat 906 908 H</t>
  </si>
  <si>
    <t>273-6170</t>
  </si>
  <si>
    <t>VC1204.15904</t>
  </si>
  <si>
    <t>Left side Cat 950-982 M (replace sliding part incl frame)</t>
  </si>
  <si>
    <t>VC0804.15935</t>
  </si>
  <si>
    <t>Left Door CAT 910-918 K/M</t>
  </si>
  <si>
    <t>398-8785</t>
  </si>
  <si>
    <t>VC0802.15862</t>
  </si>
  <si>
    <t>Right side Cat 120-160 M</t>
  </si>
  <si>
    <t>300-1874</t>
  </si>
  <si>
    <t>VC0604.15863</t>
  </si>
  <si>
    <t>Door Cat 120-160 M</t>
  </si>
  <si>
    <t>357-9236</t>
  </si>
  <si>
    <t>VC0602.15378</t>
  </si>
  <si>
    <t>Left/Right door Cat D6M</t>
  </si>
  <si>
    <t>112 [Cat-Ram/Stål]</t>
  </si>
  <si>
    <t>VC1204.15676.20</t>
  </si>
  <si>
    <t>Roof window in frame Cat C/D</t>
  </si>
  <si>
    <t>167-4067</t>
  </si>
  <si>
    <t>VC0802.15391</t>
  </si>
  <si>
    <t>Roof Window Cat 300.9D</t>
  </si>
  <si>
    <t>113 [Cat-Kallbockad/lite stål]</t>
  </si>
  <si>
    <t>VC0832.15391</t>
  </si>
  <si>
    <t>340-6589/340-6665</t>
  </si>
  <si>
    <t>VC1203.15519.10</t>
  </si>
  <si>
    <t>Roof Window Cat E/F, without FOGS, incl film</t>
  </si>
  <si>
    <t>VC1225.15587.40</t>
  </si>
  <si>
    <t>VC0802.15660</t>
  </si>
  <si>
    <t>Rain cape Cat</t>
  </si>
  <si>
    <t>VC1203.15672.10</t>
  </si>
  <si>
    <t>Roof Window with wiper Cat E/F, incl film</t>
  </si>
  <si>
    <t>340-6589</t>
  </si>
  <si>
    <t>VC1202.15680</t>
  </si>
  <si>
    <t>Roof Window Cat E/F, with FOGS (+352)</t>
  </si>
  <si>
    <t>334-6429</t>
  </si>
  <si>
    <t>VC1225.15101.10</t>
  </si>
  <si>
    <t>Whole Front Window Cat 988H incl. film</t>
  </si>
  <si>
    <t>121-3275/107-4603/121-3274</t>
  </si>
  <si>
    <t>VC1225.15295.10</t>
  </si>
  <si>
    <t>VC0804.15478</t>
  </si>
  <si>
    <t>VC1204.15478</t>
  </si>
  <si>
    <t>VC0804.15572</t>
  </si>
  <si>
    <t>Rear Window CAT 950-982 M (whole part)</t>
  </si>
  <si>
    <t>369-8763,369-8764,369-8765</t>
  </si>
  <si>
    <t>VC1204.15572</t>
  </si>
  <si>
    <t>VC0805.15722.40</t>
  </si>
  <si>
    <t>Front Window (one piece) Cat 950-982 K/M, incl film</t>
  </si>
  <si>
    <t>VC0805.15723.10</t>
  </si>
  <si>
    <t>Whole Front (3-part) Cat 990 incl film</t>
  </si>
  <si>
    <t>L4369609</t>
  </si>
  <si>
    <t>121 [Hitachi-Enkelruta]</t>
  </si>
  <si>
    <t>VC0603.15029.10</t>
  </si>
  <si>
    <t>Upper Front Window Hitachi EX, incl film</t>
  </si>
  <si>
    <t>VC0602.15030</t>
  </si>
  <si>
    <t>Window for Frame 15030-100-A Hitachi EX</t>
  </si>
  <si>
    <t>VC0602.15035</t>
  </si>
  <si>
    <t>Window for Frame ZX-1</t>
  </si>
  <si>
    <t>VC0605.15037.10</t>
  </si>
  <si>
    <t>Upper Front Window Hitachi ZX-3, incl film</t>
  </si>
  <si>
    <t>VC0602.15039</t>
  </si>
  <si>
    <t>Window for Frame Z3</t>
  </si>
  <si>
    <t>L4664382</t>
  </si>
  <si>
    <t>VC0605.15076.10</t>
  </si>
  <si>
    <t>Upper Front Window Hitachi US3, incl film</t>
  </si>
  <si>
    <t>VC0602.15078</t>
  </si>
  <si>
    <t>Window for Frame US3</t>
  </si>
  <si>
    <t>Upper Front Window Hitachi HD</t>
  </si>
  <si>
    <t>VC0603.15102.10</t>
  </si>
  <si>
    <t>Upper Front Window Hitachi HD, incl film</t>
  </si>
  <si>
    <t>VC0802.15102</t>
  </si>
  <si>
    <t>VC0603.15103.10</t>
  </si>
  <si>
    <t>Lower Front Window Hitachi HD, incl film</t>
  </si>
  <si>
    <t>Lower Front Window Hitachi HD</t>
  </si>
  <si>
    <t>VC0802.15103</t>
  </si>
  <si>
    <t>VC0602.15118</t>
  </si>
  <si>
    <t>Side Window A Hitachi HD</t>
  </si>
  <si>
    <t>VC0602.15119</t>
  </si>
  <si>
    <t>Side Window B Hitachi HD</t>
  </si>
  <si>
    <t>VC0605.15122.10</t>
  </si>
  <si>
    <t>Upper Front Window Hitachi Z3 (wipers recess) incl film</t>
  </si>
  <si>
    <t>VC0805.15122.10</t>
  </si>
  <si>
    <t>VC0602.15126</t>
  </si>
  <si>
    <t>Upper Front Window Hitachi xxxx</t>
  </si>
  <si>
    <t>VC0602.15127</t>
  </si>
  <si>
    <t>Lower Front Window Hitachi xxxx</t>
  </si>
  <si>
    <t>VC0602.15129</t>
  </si>
  <si>
    <t>Window Behind Door Hitachi xxxx</t>
  </si>
  <si>
    <t>VC0804.15158</t>
  </si>
  <si>
    <t>Boom Side Window Hitachi Z5</t>
  </si>
  <si>
    <t>YA00001496</t>
  </si>
  <si>
    <t>VC0834.15158</t>
  </si>
  <si>
    <t>VC1004.15158</t>
  </si>
  <si>
    <t>VC1204.15158</t>
  </si>
  <si>
    <t>Whole Front Window Hitachi EX1200-6, incl film</t>
  </si>
  <si>
    <t>VC0802.15162</t>
  </si>
  <si>
    <t>Front Boom Side Window Hitachi EX1200-6</t>
  </si>
  <si>
    <t>W1BJ-02-01-017/4695344</t>
  </si>
  <si>
    <t>VC0832.15162</t>
  </si>
  <si>
    <t>VC0602.15163</t>
  </si>
  <si>
    <t>Rear Boom Side Window Hitachi EX1200-6</t>
  </si>
  <si>
    <t>VC0602.15164</t>
  </si>
  <si>
    <t>Rear Window Hitachi EX1200-6</t>
  </si>
  <si>
    <t>VC0602.15167</t>
  </si>
  <si>
    <t>Window Behind Door Hitachi EX1200-6</t>
  </si>
  <si>
    <t>VC0602.15168</t>
  </si>
  <si>
    <t>Lower Window in Door Hitachi EX1200-6</t>
  </si>
  <si>
    <t>VC0834.15172</t>
  </si>
  <si>
    <t>Boom Side Window Hitachi Z3</t>
  </si>
  <si>
    <t>VC0804.15172</t>
  </si>
  <si>
    <t>VC1204.15172</t>
  </si>
  <si>
    <t>VC0604.15214</t>
  </si>
  <si>
    <t>Rear window Hitachi Z3</t>
  </si>
  <si>
    <t>VC0604.15215</t>
  </si>
  <si>
    <t>Left behind door Hitachi Z3</t>
  </si>
  <si>
    <t>VC0604.15218</t>
  </si>
  <si>
    <t>Lower in door Hitachi Z3</t>
  </si>
  <si>
    <t>VC0602.15219</t>
  </si>
  <si>
    <t>Boom side window Hitachi Z1</t>
  </si>
  <si>
    <t>VC0604.15234</t>
  </si>
  <si>
    <t>Upper front Hitachi Z1</t>
  </si>
  <si>
    <t>VC0805.15238.10</t>
  </si>
  <si>
    <t>Lower front Hitachi Z3 HD, incl film</t>
  </si>
  <si>
    <t>VC0604.15245</t>
  </si>
  <si>
    <t>Upper Front Window Hitachi Z1 US</t>
  </si>
  <si>
    <t>L4457160</t>
  </si>
  <si>
    <t>VC0804.15245</t>
  </si>
  <si>
    <t>VC0602.15291</t>
  </si>
  <si>
    <t>Upper front Window Hitachi 406445</t>
  </si>
  <si>
    <t>VC0604.15323</t>
  </si>
  <si>
    <t>Rear window Hitachi Z3-US</t>
  </si>
  <si>
    <t>VC0604.15324</t>
  </si>
  <si>
    <t>Left behind door Hitachi Z3-US</t>
  </si>
  <si>
    <t>L4664386 / YA00018909</t>
  </si>
  <si>
    <t>VC0804.15324</t>
  </si>
  <si>
    <t>VC0604.15328</t>
  </si>
  <si>
    <t>Lower in door Hitachi Z3-US</t>
  </si>
  <si>
    <t>L4664387</t>
  </si>
  <si>
    <t>VC0804.15328</t>
  </si>
  <si>
    <t>VC1004.15375</t>
  </si>
  <si>
    <t>VC0604.15405</t>
  </si>
  <si>
    <t>Rear Window Hitachi ZX210 LC-3</t>
  </si>
  <si>
    <t>VC0604.15432</t>
  </si>
  <si>
    <t>Upper front window Hitachi Z5 Mini</t>
  </si>
  <si>
    <t>VC1202.15433</t>
  </si>
  <si>
    <t>Lower Front Window Hitachi Z5 Mini</t>
  </si>
  <si>
    <t>YA00001495LHE</t>
  </si>
  <si>
    <t>VC0605.15518.10</t>
  </si>
  <si>
    <t>Upper Front Window Hitachi ZX-5, incl film</t>
  </si>
  <si>
    <t>VC0804.15544</t>
  </si>
  <si>
    <t>Whole Door Hitachi ZX-5</t>
  </si>
  <si>
    <t>VC1204.15544</t>
  </si>
  <si>
    <t>VC1204.15546</t>
  </si>
  <si>
    <t>Lower in door Hitachi ZX-5</t>
  </si>
  <si>
    <t>YA00001499</t>
  </si>
  <si>
    <t>VC0804.15546</t>
  </si>
  <si>
    <t>VC0804.15549</t>
  </si>
  <si>
    <t>Rear Window Hitachi ZX-5</t>
  </si>
  <si>
    <t>XB00000903</t>
  </si>
  <si>
    <t>VC0804.15550</t>
  </si>
  <si>
    <t>Behind Door Hitachi ZX-5</t>
  </si>
  <si>
    <t>YA00001498</t>
  </si>
  <si>
    <t>VC1204.15550</t>
  </si>
  <si>
    <t>VC0605.15602.10</t>
  </si>
  <si>
    <t>Upper Front Window Hitachi ZX-5 US, incl film</t>
  </si>
  <si>
    <t>YA00018907</t>
  </si>
  <si>
    <t>VC1204.15639</t>
  </si>
  <si>
    <t>Boom Side Window Hitachi ZX-5 US</t>
  </si>
  <si>
    <t>YA00018908</t>
  </si>
  <si>
    <t>VC0604.15661</t>
  </si>
  <si>
    <t>Upper in door Hitachi ZX60USB-3</t>
  </si>
  <si>
    <t>VC0604.15673</t>
  </si>
  <si>
    <t>VC1205.15684.10</t>
  </si>
  <si>
    <t>Roof Hitachi KMC870-3, incl film</t>
  </si>
  <si>
    <t>VC0804.15743</t>
  </si>
  <si>
    <t>Right side Hitachi ZX 16</t>
  </si>
  <si>
    <t>VC0605.15758.10</t>
  </si>
  <si>
    <t>Upper Front Window Hitachi Z3 (2x wipers recess) incl film</t>
  </si>
  <si>
    <t>VC1204.15783</t>
  </si>
  <si>
    <t>Upper Door Hitachi ZX-6</t>
  </si>
  <si>
    <t>VC1204.15819</t>
  </si>
  <si>
    <t>Roof Window Hitachi EX135</t>
  </si>
  <si>
    <t>VC0604.15829</t>
  </si>
  <si>
    <t>Upper front window Hitachi ZX 85 USB-3</t>
  </si>
  <si>
    <t>YD00003370</t>
  </si>
  <si>
    <t>VC0804.15918</t>
  </si>
  <si>
    <t>Upper Door Hitachi ZX-3-5-6 US</t>
  </si>
  <si>
    <t>VC0602.15943</t>
  </si>
  <si>
    <t>Lower Front Window Hitachi ZX18 -3</t>
  </si>
  <si>
    <t>VC1204.15620</t>
  </si>
  <si>
    <t>Left Rear Hitachi ZW220-5B</t>
  </si>
  <si>
    <t>YA00005746</t>
  </si>
  <si>
    <t>VC1204.15621</t>
  </si>
  <si>
    <t>Middle Rear Hitachi ZW220-5B</t>
  </si>
  <si>
    <t>YA00005745</t>
  </si>
  <si>
    <t>VC1204.15622</t>
  </si>
  <si>
    <t>Right Rear Hitachi ZW220-5B</t>
  </si>
  <si>
    <t>YA00005747</t>
  </si>
  <si>
    <t>VC1204.15636</t>
  </si>
  <si>
    <t>Left Rear Hitachi ZW220-5B, V2</t>
  </si>
  <si>
    <t>Vet ej</t>
  </si>
  <si>
    <t>VC1204.15637</t>
  </si>
  <si>
    <t>Middle Rear Hitachi ZW220-5B, V2</t>
  </si>
  <si>
    <t>VC1204.15638</t>
  </si>
  <si>
    <t>Right Rear Hitachi ZW220-5B, V2</t>
  </si>
  <si>
    <t>VC0602.15030.20</t>
  </si>
  <si>
    <t>Complete Frame Lower Front Hitachi EX</t>
  </si>
  <si>
    <t>L4369588</t>
  </si>
  <si>
    <t>122 [Hitachi-Ram/Stål]</t>
  </si>
  <si>
    <t>VC0602.15034.20</t>
  </si>
  <si>
    <t>Complete Frame Lower Front Hitachi ZX-1</t>
  </si>
  <si>
    <t>L4602563SH</t>
  </si>
  <si>
    <t>VC1204.15675.20</t>
  </si>
  <si>
    <t>Frame Rear Emergency Exit Hitachi ZX 3-6</t>
  </si>
  <si>
    <t>L4602562</t>
  </si>
  <si>
    <t>123 [Hitachi-Kallbockad/lite stål]</t>
  </si>
  <si>
    <t>VC0605.15033.80</t>
  </si>
  <si>
    <t>Upper Front Window Hitachi Z1 incl film</t>
  </si>
  <si>
    <t>VC1202.15679</t>
  </si>
  <si>
    <t>Roof Window Hitachi ZX 3-6</t>
  </si>
  <si>
    <t>VC1223.15700.10</t>
  </si>
  <si>
    <t>Front Screen Hitachi EX1900-8000-6, incl film</t>
  </si>
  <si>
    <t>VC0805.15718.10</t>
  </si>
  <si>
    <t>Front screen (one piece) Hitachi ZW140-550 -5 , incl film</t>
  </si>
  <si>
    <t>XB00004572</t>
  </si>
  <si>
    <t>VC0602.15453.22</t>
  </si>
  <si>
    <t>Lower Front Window Hitachi  ZX -3-6</t>
  </si>
  <si>
    <t>4651654/4701044</t>
  </si>
  <si>
    <t>124 [Hitachi-Varmformad]</t>
  </si>
  <si>
    <t>VC0602.15842.22</t>
  </si>
  <si>
    <t>Lower Front Window Hitachi  ZX -3-6 US</t>
  </si>
  <si>
    <t>VC0602.15319</t>
  </si>
  <si>
    <t>Upper front Liebherr 944C (7028805)</t>
  </si>
  <si>
    <t>131 [Liebherr-Enkelruta]</t>
  </si>
  <si>
    <t>VC0603.15319.10</t>
  </si>
  <si>
    <t>Upper front Liebherr 944C (7028805) incl film</t>
  </si>
  <si>
    <t>VC0802.15320</t>
  </si>
  <si>
    <t>Boom side window Liebherr 944C (10358890)</t>
  </si>
  <si>
    <t>VC0832.15320</t>
  </si>
  <si>
    <t>VC1002.15320</t>
  </si>
  <si>
    <t>VC0604.15501</t>
  </si>
  <si>
    <t>Upper front Liebherr New</t>
  </si>
  <si>
    <t>10450203/10664698</t>
  </si>
  <si>
    <t>VC0605.15501.10</t>
  </si>
  <si>
    <t>Upper front Liebherr New, incl film</t>
  </si>
  <si>
    <t>VC0804.15501</t>
  </si>
  <si>
    <t>VC0605.15502.10</t>
  </si>
  <si>
    <t>Lower Front Liebherr New, incl film</t>
  </si>
  <si>
    <t>VC0604.15502</t>
  </si>
  <si>
    <t>Lower Front Liebherr New</t>
  </si>
  <si>
    <t>VC1204.15581</t>
  </si>
  <si>
    <t>Boom side window Liebherr 946</t>
  </si>
  <si>
    <t>VC0804.15697</t>
  </si>
  <si>
    <t>Behind Door Liebherr R 936</t>
  </si>
  <si>
    <t>VC0804.15698</t>
  </si>
  <si>
    <t>Door Liebherr R 936</t>
  </si>
  <si>
    <t>VC1204.15699</t>
  </si>
  <si>
    <t>Roof Window Liebherr R 936</t>
  </si>
  <si>
    <t>VC0802.15805</t>
  </si>
  <si>
    <t>Rear pane Liebherr 944C (247325375)</t>
  </si>
  <si>
    <t>VC0804.15806</t>
  </si>
  <si>
    <t>Rear pane Liebherr LH40</t>
  </si>
  <si>
    <t>VC0604.15113</t>
  </si>
  <si>
    <t>Upper Front WIndow Liebherr 962</t>
  </si>
  <si>
    <t>VC1204.15113</t>
  </si>
  <si>
    <t>Upper Front Window Liebherr 962</t>
  </si>
  <si>
    <t>VC0602.15114</t>
  </si>
  <si>
    <t>Lower Front Window Liebherr 962</t>
  </si>
  <si>
    <t>VC1202.15114</t>
  </si>
  <si>
    <t>VC1204.15133</t>
  </si>
  <si>
    <t>Upper Front WIndow Liebherr 980</t>
  </si>
  <si>
    <t>VC1004.15104</t>
  </si>
  <si>
    <t>Upper Front Window Komatsu PC-8</t>
  </si>
  <si>
    <t>20Y-53-11520 </t>
  </si>
  <si>
    <t>VC0402.15538.26</t>
  </si>
  <si>
    <t>Complete Frame Sacrificial Pane Liebherr 936</t>
  </si>
  <si>
    <t>132 [Liebherr-Ram/Stål]</t>
  </si>
  <si>
    <t>VC1204.15696.20</t>
  </si>
  <si>
    <t>Emergency Exit Window Liebherr R 936</t>
  </si>
  <si>
    <t>VC0602.15265.22</t>
  </si>
  <si>
    <t>Lower Front Liebherr L924C (7030040)</t>
  </si>
  <si>
    <t>134 [Liebherr-Varmformad]</t>
  </si>
  <si>
    <t>141 [Komatsu-Enkelruta]</t>
  </si>
  <si>
    <t>VC0605.15104.10</t>
  </si>
  <si>
    <t>Upper Front Window Komatsu PC-8 incl film</t>
  </si>
  <si>
    <t>VC0805.15104.10</t>
  </si>
  <si>
    <t>Upper Front Window Komatsu PC-8 incl Film</t>
  </si>
  <si>
    <t>VC0603.15105.10</t>
  </si>
  <si>
    <t>Lower Front Window Komatsu PC-8 incl film</t>
  </si>
  <si>
    <t>20Y-53-11611</t>
  </si>
  <si>
    <t>VC0803.15105.10</t>
  </si>
  <si>
    <t>Lower Front Window Komatsu PC-8 incl Film</t>
  </si>
  <si>
    <t>VC1204.15106</t>
  </si>
  <si>
    <t>Boom Side Window Komatsu PC***-8-11</t>
  </si>
  <si>
    <t>20Y-53-11841</t>
  </si>
  <si>
    <t>VC0604.15110</t>
  </si>
  <si>
    <t>Lower in Door Komatsu PC***-8</t>
  </si>
  <si>
    <t>VC0604.15136</t>
  </si>
  <si>
    <t>Window Behind Door Komatsu PC***-8</t>
  </si>
  <si>
    <t>20Y-53-11241</t>
  </si>
  <si>
    <t>VC0804.15136</t>
  </si>
  <si>
    <t>VC0603.15189.10</t>
  </si>
  <si>
    <t>Whole Front Window Komatsu PC***-8 incl film</t>
  </si>
  <si>
    <t>208-53-23330</t>
  </si>
  <si>
    <t>VC0803.15189.10</t>
  </si>
  <si>
    <t>Whole Front Window Komatsu PC***-8, incl film</t>
  </si>
  <si>
    <t>VC0604.15266</t>
  </si>
  <si>
    <t>Upper Front Window Komatsu xxx</t>
  </si>
  <si>
    <t>VC0804.15266</t>
  </si>
  <si>
    <t>VC0602.15267</t>
  </si>
  <si>
    <t>Lower Front Window Komatsu xxx</t>
  </si>
  <si>
    <t>VC0604.15281</t>
  </si>
  <si>
    <t>Upper front Komatsu P228-8 (F)</t>
  </si>
  <si>
    <t>VC0602.15282</t>
  </si>
  <si>
    <t>Lower front Komatsu P228-8 (F)</t>
  </si>
  <si>
    <t>Upper front Window  Komatsu P000-7</t>
  </si>
  <si>
    <t>20Y-54-51522</t>
  </si>
  <si>
    <t>VC0605.15287.10</t>
  </si>
  <si>
    <t>Upper front Window  Komatsu P -7 incl film</t>
  </si>
  <si>
    <t>VC0804.15287</t>
  </si>
  <si>
    <t>VC0603.15288.10</t>
  </si>
  <si>
    <t>Lower front Window Komatsu P -7 incl. film</t>
  </si>
  <si>
    <t>20Y-54-51812 // 20Y-53-11601</t>
  </si>
  <si>
    <t>VC0604.15289</t>
  </si>
  <si>
    <t>Upper front Window Komatsu P000-7 (F)</t>
  </si>
  <si>
    <t>20Y-54-51522 (Fi)</t>
  </si>
  <si>
    <t>VC0604.15290</t>
  </si>
  <si>
    <t>Lower front Window Komatsu P000-7 (F)</t>
  </si>
  <si>
    <t>20Y-54-51812 (Fi)</t>
  </si>
  <si>
    <t>VC0604.15293</t>
  </si>
  <si>
    <t>Upper front Window Komatsu PC228USLC</t>
  </si>
  <si>
    <t>VC0804.15293</t>
  </si>
  <si>
    <t>VC0602.15294</t>
  </si>
  <si>
    <t>Lower front Window Komatsu PC228USLC</t>
  </si>
  <si>
    <t>VC0802.15294</t>
  </si>
  <si>
    <t>VC0804.15302</t>
  </si>
  <si>
    <t>Boom Side window Komatsu -8 -10</t>
  </si>
  <si>
    <t>VC0834.15302</t>
  </si>
  <si>
    <t>VC0834.15351</t>
  </si>
  <si>
    <t>Boom side window Komatsu -7</t>
  </si>
  <si>
    <t>VC0804.15351</t>
  </si>
  <si>
    <t>VC0604.15488</t>
  </si>
  <si>
    <t>Window Behind Door Komatsu PC-10</t>
  </si>
  <si>
    <t>VC0804.15488</t>
  </si>
  <si>
    <t>VC1204.15488</t>
  </si>
  <si>
    <t>2A5-53-11911</t>
  </si>
  <si>
    <t>VC0804.15540</t>
  </si>
  <si>
    <t>Rear Window Komatsu P -8 -10</t>
  </si>
  <si>
    <t>VC0804.15541</t>
  </si>
  <si>
    <t>Upper Door Window Komatsu P -8 -10</t>
  </si>
  <si>
    <t>VC1204.15541</t>
  </si>
  <si>
    <t>VC0804.15542</t>
  </si>
  <si>
    <t>Lower in Door Komatsu P -8 -10</t>
  </si>
  <si>
    <t>20Y-53-11451</t>
  </si>
  <si>
    <t>VC0804.15543</t>
  </si>
  <si>
    <t>Roof Window Window Komatsu P -8 -10</t>
  </si>
  <si>
    <t>20Y-53-13770</t>
  </si>
  <si>
    <t>VC1204.15543</t>
  </si>
  <si>
    <t>VC0804.15608</t>
  </si>
  <si>
    <t>Lower in Door Komatsu PC490-10</t>
  </si>
  <si>
    <t>VC1204.15608</t>
  </si>
  <si>
    <t>2A5-53-11171</t>
  </si>
  <si>
    <t>VC0804.15611</t>
  </si>
  <si>
    <t>Boom Side window Komatsu -10</t>
  </si>
  <si>
    <t>VC1204.15611</t>
  </si>
  <si>
    <t>22B-54-28321</t>
  </si>
  <si>
    <t>VC0605.15709.10</t>
  </si>
  <si>
    <t>Upper Front Komatsu PC-8-11 US, incl film</t>
  </si>
  <si>
    <t>VC0603.15710.10</t>
  </si>
  <si>
    <t>Lower Front Komatsu PC-8-11 US, incl film</t>
  </si>
  <si>
    <t>22B-54-28410</t>
  </si>
  <si>
    <t>VC0602.15710</t>
  </si>
  <si>
    <t>Lower Front Komatsu PC-8-11 US</t>
  </si>
  <si>
    <t>VC0603.15724.10</t>
  </si>
  <si>
    <t>Upper Front Komatsu PC130-750 -6, incl film</t>
  </si>
  <si>
    <t>20Y-54-38122</t>
  </si>
  <si>
    <t>VC0803.15724.10</t>
  </si>
  <si>
    <t>VC0603.15725.10</t>
  </si>
  <si>
    <t>Lower Front Komatsu PC130-750 -6, incl film</t>
  </si>
  <si>
    <t>20Y-54-36113</t>
  </si>
  <si>
    <t>VC0803.15725.10</t>
  </si>
  <si>
    <t>VC0802.15769</t>
  </si>
  <si>
    <t>Sacrificial Screen Special Komatsu</t>
  </si>
  <si>
    <t>VC1204.15807</t>
  </si>
  <si>
    <t>Upper Door Window Komatsu P -11</t>
  </si>
  <si>
    <t>20Y-53-11402</t>
  </si>
  <si>
    <t>VC0805.15816.10</t>
  </si>
  <si>
    <t>Upper front Komatsu PC80MR-3, incl film</t>
  </si>
  <si>
    <t>21W-54-R1220</t>
  </si>
  <si>
    <t>VC0803.15817.10</t>
  </si>
  <si>
    <t>Lower Front Komatsu PC80MR-3, incl film</t>
  </si>
  <si>
    <t>21W-54-R1140</t>
  </si>
  <si>
    <t>VC0602.15883</t>
  </si>
  <si>
    <t>Upper Front Window Komatsu PC118-130 -8</t>
  </si>
  <si>
    <t>22P-53-18390</t>
  </si>
  <si>
    <t>VC1004.15895</t>
  </si>
  <si>
    <t>Middle Front Pane Komatsu WA 600 -6</t>
  </si>
  <si>
    <t>VC1004.15896</t>
  </si>
  <si>
    <t>Right Front Pane Komatsu WA 600 -6</t>
  </si>
  <si>
    <t>VC1004.15897</t>
  </si>
  <si>
    <t>Left Front Pane Komatsu WA 600 -6</t>
  </si>
  <si>
    <t>VC0802.15606</t>
  </si>
  <si>
    <t>Left/Right door Komatsu D85T-21</t>
  </si>
  <si>
    <t>VC1204.15721</t>
  </si>
  <si>
    <t>Rear Window Komatsu D85 PX-18</t>
  </si>
  <si>
    <t>17A-Z11-5671</t>
  </si>
  <si>
    <t>VC0602.15742</t>
  </si>
  <si>
    <t>Rear Window Komatsu D85 PX-15</t>
  </si>
  <si>
    <t>VC0805.15787.10</t>
  </si>
  <si>
    <t>Right door Komatsu D65EX-18, incl film</t>
  </si>
  <si>
    <t>VC0805.15788.10</t>
  </si>
  <si>
    <t>Left door Komatsu D65EX-18, incl film</t>
  </si>
  <si>
    <t>VC1204.15753.20</t>
  </si>
  <si>
    <t>Rear Emergency Exit Komatsu PC -11</t>
  </si>
  <si>
    <t>20Y-53-11271</t>
  </si>
  <si>
    <t>142 [Komatsu-Ram/Stål]</t>
  </si>
  <si>
    <t>VC0805.15553.10</t>
  </si>
  <si>
    <t>Whole Front Window Komatsu WA250 PZ-6, incl film</t>
  </si>
  <si>
    <t>419-56-H3010</t>
  </si>
  <si>
    <t>143 [Komatsu-Kallbockad/lite stål]</t>
  </si>
  <si>
    <t>VC0805.15674.10</t>
  </si>
  <si>
    <t>Whole Front Pane Komatsu WA 380-470 -7/-8, incl film</t>
  </si>
  <si>
    <t>VC0805.15789.10</t>
  </si>
  <si>
    <t>Whole Front Pane Komatsu WA 200-320 -7/-8, incl film</t>
  </si>
  <si>
    <t>VC0605.15049.10</t>
  </si>
  <si>
    <t>Upper Front Window Doosan DX ROPS incl film</t>
  </si>
  <si>
    <t>500119-00064</t>
  </si>
  <si>
    <t>151 [Doosan-Enkelruta]</t>
  </si>
  <si>
    <t>VC0805.15049.10</t>
  </si>
  <si>
    <t>Upper Front Window Doosan DX ROPS, incl film</t>
  </si>
  <si>
    <t>VC0603.15050.10</t>
  </si>
  <si>
    <t>Lower Front Window Doosan DX ROPS incl film</t>
  </si>
  <si>
    <t>500119-00063B</t>
  </si>
  <si>
    <t>VC0602.15050</t>
  </si>
  <si>
    <t>Lower Front Window Doosan DX ROPS</t>
  </si>
  <si>
    <t>VC0803.15050.10</t>
  </si>
  <si>
    <t>Lower Front Window Doosan DX ROPS, incl film</t>
  </si>
  <si>
    <t>VC0605.15051.10</t>
  </si>
  <si>
    <t>Upper Front Window Doosan DX, incl film</t>
  </si>
  <si>
    <t>903-00076A / K1033880</t>
  </si>
  <si>
    <t>VC0805.15051.10</t>
  </si>
  <si>
    <t>VC0603.15052.10</t>
  </si>
  <si>
    <t>Lower Front Window Doosan DX</t>
  </si>
  <si>
    <t>903-00074</t>
  </si>
  <si>
    <t>VC0602.15052</t>
  </si>
  <si>
    <t>VC0802.15052</t>
  </si>
  <si>
    <t>VC0834.15088</t>
  </si>
  <si>
    <t>K1057520</t>
  </si>
  <si>
    <t>VC0804.15088</t>
  </si>
  <si>
    <t>VC1204.15088</t>
  </si>
  <si>
    <t>VC0604.15411</t>
  </si>
  <si>
    <t>Upper Front Window Doosan DX LCR-3 ROPS</t>
  </si>
  <si>
    <t>K1042426B</t>
  </si>
  <si>
    <t>VC0804.15411</t>
  </si>
  <si>
    <t>VC0602.15412</t>
  </si>
  <si>
    <t>Lower Front Window Doosan DX LCR-3 ROPS</t>
  </si>
  <si>
    <t>500119-00011</t>
  </si>
  <si>
    <t>VC0802.15412</t>
  </si>
  <si>
    <t>VC1202.15498</t>
  </si>
  <si>
    <t>VC1202.15499</t>
  </si>
  <si>
    <t>Lower Front Window Doosan DX LCR-3 ROPS 12mm</t>
  </si>
  <si>
    <t>VC0804.15551</t>
  </si>
  <si>
    <t>Boom Side Window Doosan DX</t>
  </si>
  <si>
    <t>??</t>
  </si>
  <si>
    <t>VC0804.15916</t>
  </si>
  <si>
    <t>Upper Front Window Doosan DX LCR-5</t>
  </si>
  <si>
    <t>500119-00357A</t>
  </si>
  <si>
    <t>VC0802.15917</t>
  </si>
  <si>
    <t>Lower Front Window Doosan DX LCR-5</t>
  </si>
  <si>
    <t>500219-00358A</t>
  </si>
  <si>
    <t>VC1204.15835</t>
  </si>
  <si>
    <t>Right Side Doosan DL25-550-5  (replace sliding part)</t>
  </si>
  <si>
    <t>500119-00231</t>
  </si>
  <si>
    <t>VC1204.15836</t>
  </si>
  <si>
    <t>Right Rear Side Doosan DL25-550-5</t>
  </si>
  <si>
    <t>500119-00072</t>
  </si>
  <si>
    <t>VC1204.15837</t>
  </si>
  <si>
    <t>Rear Pane Doosan DL25-550-5</t>
  </si>
  <si>
    <t>500119-00074B</t>
  </si>
  <si>
    <t>VC1204.15838</t>
  </si>
  <si>
    <t>Left Rear Side Doosan DL25-550-5</t>
  </si>
  <si>
    <t>500119-00073</t>
  </si>
  <si>
    <t>VC1204.15839</t>
  </si>
  <si>
    <t>Left Door Doosan DL25-550-5  (replace sliding part)</t>
  </si>
  <si>
    <t>500119-00058A/44A</t>
  </si>
  <si>
    <t>VC0602.15086</t>
  </si>
  <si>
    <t>Upper Front Window Daewoo Solar</t>
  </si>
  <si>
    <t>41303.07</t>
  </si>
  <si>
    <t>VC0602.15087</t>
  </si>
  <si>
    <t>Lower Front Window Daewoo Solar</t>
  </si>
  <si>
    <t>9903-1209EU</t>
  </si>
  <si>
    <t>VC0604.15239</t>
  </si>
  <si>
    <t>Upper front Daewoo Solar</t>
  </si>
  <si>
    <t>9903-00055A</t>
  </si>
  <si>
    <t>VC0805.15239.10</t>
  </si>
  <si>
    <t>Upper front Daewoo Solar, incl film</t>
  </si>
  <si>
    <t>VC1005.15239.10</t>
  </si>
  <si>
    <t>9903-00049</t>
  </si>
  <si>
    <t>VC0603.15240.10</t>
  </si>
  <si>
    <t>Lower front Daewoo Solar, incl film</t>
  </si>
  <si>
    <t>VC0803.15240.10</t>
  </si>
  <si>
    <t>VC0602.15337</t>
  </si>
  <si>
    <t>Whole front window Daewoo Solar</t>
  </si>
  <si>
    <t>VC0805.15834.40</t>
  </si>
  <si>
    <t>Front Window (one piece) Doosan DL250-550-5, incl film</t>
  </si>
  <si>
    <t>500119-00079/80/81</t>
  </si>
  <si>
    <t>153 [Doosan-Kallbockad/lite stål]</t>
  </si>
  <si>
    <t>VC0605.15047.10</t>
  </si>
  <si>
    <t>Upper Front Window Hyundai R-9,incl film</t>
  </si>
  <si>
    <t>71Q6-02441/71Q6-02440</t>
  </si>
  <si>
    <t>161 [Hyundai-Enkelruta]</t>
  </si>
  <si>
    <t>Upper Front Window Hyundai R-9</t>
  </si>
  <si>
    <t>VC0805.15047.10</t>
  </si>
  <si>
    <t>Upper Front Window Hyundai R-9, incl film</t>
  </si>
  <si>
    <t>VC0804.15047</t>
  </si>
  <si>
    <t>VC0603.15048.10</t>
  </si>
  <si>
    <t>Lower Front Window Hyundai R-9, incl film</t>
  </si>
  <si>
    <t>71Q6-02711/71Q6-02710</t>
  </si>
  <si>
    <t>VC0803.15048.10</t>
  </si>
  <si>
    <t>71N6-02700</t>
  </si>
  <si>
    <t>VC0603.15192.10</t>
  </si>
  <si>
    <t>Upper Front Hyundai R..-7A, incl film</t>
  </si>
  <si>
    <t>VC0602.15193</t>
  </si>
  <si>
    <t>Lower Front Hyundai R..-7</t>
  </si>
  <si>
    <t>71N6-02711</t>
  </si>
  <si>
    <t>VC0604.15194</t>
  </si>
  <si>
    <t>Boom Side Window Hyundai R..-7</t>
  </si>
  <si>
    <t>VC0602.15195</t>
  </si>
  <si>
    <t>Upper Front Window Hyundai R..-3 A/B</t>
  </si>
  <si>
    <t>VC0602.15196</t>
  </si>
  <si>
    <t>Lower Front Window  Hyundai R..-3A</t>
  </si>
  <si>
    <t>VC0602.15197</t>
  </si>
  <si>
    <t>Lower Front Window  Hyundai R..-3B</t>
  </si>
  <si>
    <t>VC0604.15198</t>
  </si>
  <si>
    <t>Boom Side Window Hyundai R..-9 (L cab)</t>
  </si>
  <si>
    <t>VC0804.15198</t>
  </si>
  <si>
    <t>VC0834.15198</t>
  </si>
  <si>
    <t>VC0604.15199</t>
  </si>
  <si>
    <t>Boom Side Window Hyundai R..-9 (S cab)</t>
  </si>
  <si>
    <t>VC0834.15199</t>
  </si>
  <si>
    <t>VC0804.15199</t>
  </si>
  <si>
    <t>VC0605.15780.10</t>
  </si>
  <si>
    <t>Upper Front Window Hyundai HX, incl film</t>
  </si>
  <si>
    <t>71K6-02440</t>
  </si>
  <si>
    <t>VC0805.15780.10</t>
  </si>
  <si>
    <t>VC0603.15781.10</t>
  </si>
  <si>
    <t>Lower Front Window Hyundai HX, incl film</t>
  </si>
  <si>
    <t>71K6-02710</t>
  </si>
  <si>
    <t>VC0602.15781</t>
  </si>
  <si>
    <t>Lower Front Window Hyundai HX</t>
  </si>
  <si>
    <t>VC0803.15781.10</t>
  </si>
  <si>
    <t>VC0804.15782</t>
  </si>
  <si>
    <t>Boom Side Window Hyundai HX</t>
  </si>
  <si>
    <t>71K8-02731</t>
  </si>
  <si>
    <t>VC0604.15200</t>
  </si>
  <si>
    <t>Front Hyundai Wheel Loader -9</t>
  </si>
  <si>
    <t>VC0602.15080</t>
  </si>
  <si>
    <t>YN50C01173P1</t>
  </si>
  <si>
    <t>171 [Kobelco-Enkelruta]</t>
  </si>
  <si>
    <t>VC0803.15080.10</t>
  </si>
  <si>
    <t>Upper Front Window New Holland B, incl film</t>
  </si>
  <si>
    <t>VC0602.15081</t>
  </si>
  <si>
    <t>Lower Front Window New Holland B</t>
  </si>
  <si>
    <t>YN02C03160P1</t>
  </si>
  <si>
    <t>VC0803.15081.10</t>
  </si>
  <si>
    <t>Lower Front Window New Holland B, incl film</t>
  </si>
  <si>
    <t>VC0802.15081</t>
  </si>
  <si>
    <t>VC0604.15082</t>
  </si>
  <si>
    <t>Upper Front Window New Holland MH City</t>
  </si>
  <si>
    <t>VC0602.15084</t>
  </si>
  <si>
    <t>VC0803.15084.10</t>
  </si>
  <si>
    <t>VC0602.15085</t>
  </si>
  <si>
    <t>Lower Front Window KobelcoSK New HollandE</t>
  </si>
  <si>
    <t>VC0803.15085.10</t>
  </si>
  <si>
    <t>VC0802.15085</t>
  </si>
  <si>
    <t>LQ50C00002S002</t>
  </si>
  <si>
    <t>VC0605.15253.10</t>
  </si>
  <si>
    <t>VC0805.15253.10</t>
  </si>
  <si>
    <t>VC0604.15403</t>
  </si>
  <si>
    <t>Upper Front New Holland E70B</t>
  </si>
  <si>
    <t>VC0604.15484</t>
  </si>
  <si>
    <t>Left Door Window New Holland E18 BSR/SR</t>
  </si>
  <si>
    <t>VC0604.15497</t>
  </si>
  <si>
    <t>Left Door Window New Holland E18 B</t>
  </si>
  <si>
    <t>VC0602.15595.22</t>
  </si>
  <si>
    <t>Lower Front Window New Holland ***C</t>
  </si>
  <si>
    <t>VC0602.15845</t>
  </si>
  <si>
    <t>Boom Side Window New Holland E265B</t>
  </si>
  <si>
    <t>YN02C01794P1</t>
  </si>
  <si>
    <t>VC1004.15383</t>
  </si>
  <si>
    <t>Right Side Window New Holland T5070</t>
  </si>
  <si>
    <t>NH5182188</t>
  </si>
  <si>
    <t>VC1002.15451</t>
  </si>
  <si>
    <t>Rear Window New Holland T5 Special</t>
  </si>
  <si>
    <t>VC0602.15071</t>
  </si>
  <si>
    <t>VC0602.15072</t>
  </si>
  <si>
    <t>Lower Front Window Kobelco SK</t>
  </si>
  <si>
    <t>VC0802.15072</t>
  </si>
  <si>
    <t>VC0602.15286</t>
  </si>
  <si>
    <t>YN02C01788P1</t>
  </si>
  <si>
    <t>VC0604.15604</t>
  </si>
  <si>
    <t>Door Kobelco SK 55 SRX-6</t>
  </si>
  <si>
    <t>VC0804.15641</t>
  </si>
  <si>
    <t>Boom side window Kobelco SK210</t>
  </si>
  <si>
    <t>LQ02C01301S002</t>
  </si>
  <si>
    <t>VC0804.15644</t>
  </si>
  <si>
    <t>Lower door window Kobelco SK210</t>
  </si>
  <si>
    <t>LQ51C00003S003</t>
  </si>
  <si>
    <t>VC0804.15645</t>
  </si>
  <si>
    <t>Behind door Kobelco SK210</t>
  </si>
  <si>
    <t>LQ02C01301S003</t>
  </si>
  <si>
    <t>VC0605.15120.10</t>
  </si>
  <si>
    <t>Upper Front Window JCB, incl Film</t>
  </si>
  <si>
    <t>331/58212(JHN0178)</t>
  </si>
  <si>
    <t>VC0604.15120</t>
  </si>
  <si>
    <t>Upper Front Window JCB</t>
  </si>
  <si>
    <t>181 [JCB-Enkelruta]</t>
  </si>
  <si>
    <t>VC0804.15120</t>
  </si>
  <si>
    <t>VC0603.15121.10</t>
  </si>
  <si>
    <t>Lower Front Window JCB, incl film</t>
  </si>
  <si>
    <t>JHN0141</t>
  </si>
  <si>
    <t>VC0602.15121</t>
  </si>
  <si>
    <t>Lower Front Window JCB</t>
  </si>
  <si>
    <t>VC0802.15121</t>
  </si>
  <si>
    <t>VC0605.15373.10</t>
  </si>
  <si>
    <t>Upper front window JCB JS220, incl film</t>
  </si>
  <si>
    <t>333/J3882</t>
  </si>
  <si>
    <t>VC0604.15373</t>
  </si>
  <si>
    <t>Upper front window JCB JS220</t>
  </si>
  <si>
    <t>VC0804.15373</t>
  </si>
  <si>
    <t>VC0805.15373.10</t>
  </si>
  <si>
    <t>Upper front window JCB JS220 incl Film</t>
  </si>
  <si>
    <t>VC0604.15374</t>
  </si>
  <si>
    <t>Lower front window JCB JS220</t>
  </si>
  <si>
    <t>333/J3877 &amp; 333/J3878</t>
  </si>
  <si>
    <t>VC0605.15374.10</t>
  </si>
  <si>
    <t>Lower front window JCB JS220, incl film</t>
  </si>
  <si>
    <t>VC0805.15374.10</t>
  </si>
  <si>
    <t>Lower front window JCB JS220 incl Film</t>
  </si>
  <si>
    <t>VC0804.15374</t>
  </si>
  <si>
    <t>VC0602.15496</t>
  </si>
  <si>
    <t>Lower Front Window JCB 8055</t>
  </si>
  <si>
    <t>827/80330</t>
  </si>
  <si>
    <t>VC1204.15514</t>
  </si>
  <si>
    <t>Right side JCB JS20MH</t>
  </si>
  <si>
    <t>333/J3865</t>
  </si>
  <si>
    <t>VC1204.15515</t>
  </si>
  <si>
    <t>Left Side Behind Door JCB JS20MH</t>
  </si>
  <si>
    <t>827/80219</t>
  </si>
  <si>
    <t>VC1004.15547</t>
  </si>
  <si>
    <t>Upper Front Window JCB 85 Z-1</t>
  </si>
  <si>
    <t>VC1002.15548</t>
  </si>
  <si>
    <t>Lower Front Window JCB 85 Z-1</t>
  </si>
  <si>
    <t>VC1204.15615</t>
  </si>
  <si>
    <t>Door Left Side JCB JS20MH</t>
  </si>
  <si>
    <t>333/J3902+524535</t>
  </si>
  <si>
    <t>VC1004.15354</t>
  </si>
  <si>
    <t>Openable right side JCB WL 427</t>
  </si>
  <si>
    <t>827/80319</t>
  </si>
  <si>
    <t>VC0604.15344</t>
  </si>
  <si>
    <t>Front JCB Loadall</t>
  </si>
  <si>
    <t>827/80225</t>
  </si>
  <si>
    <t>VC0604.15345</t>
  </si>
  <si>
    <t>Right side JCB Loadall</t>
  </si>
  <si>
    <t>827/80212</t>
  </si>
  <si>
    <t>VC0604.15346</t>
  </si>
  <si>
    <t>Roof JCB Loadall</t>
  </si>
  <si>
    <t>827/80226</t>
  </si>
  <si>
    <t>VC0604.15440</t>
  </si>
  <si>
    <t>Lower Door JCB Loadall</t>
  </si>
  <si>
    <t>827/80200</t>
  </si>
  <si>
    <t>VC0604.15441</t>
  </si>
  <si>
    <t>Upper Door JCB Loadall</t>
  </si>
  <si>
    <t>827/80201</t>
  </si>
  <si>
    <t>VC0602.15452</t>
  </si>
  <si>
    <t>Left Side Window Behind Door JCB Loadall</t>
  </si>
  <si>
    <t>827/80213</t>
  </si>
  <si>
    <t>398 [Reservdelar-Tillbehör]</t>
  </si>
  <si>
    <t>VC0602.15841</t>
  </si>
  <si>
    <t>Light Guard SV01</t>
  </si>
  <si>
    <t>VC0602.15885</t>
  </si>
  <si>
    <t>Light Guard SV02</t>
  </si>
  <si>
    <t>VC1204.15523.19</t>
  </si>
  <si>
    <t>Replacement Emergency Exit Volvo L60-350 F/G/H</t>
  </si>
  <si>
    <t>VC0602.15778</t>
  </si>
  <si>
    <t>VC04D02</t>
  </si>
  <si>
    <t>HmG Vehicle 4mm clear</t>
  </si>
  <si>
    <t>399 [Custom-Enkelruta]</t>
  </si>
  <si>
    <t>VC04D03.10</t>
  </si>
  <si>
    <t>HmG Vehicle 4mm clear. incl film</t>
  </si>
  <si>
    <t>HmG 4 mm clear + film</t>
  </si>
  <si>
    <t>VC04D52</t>
  </si>
  <si>
    <t>HmG Vehicle 4mm smoke</t>
  </si>
  <si>
    <t>HmG 4 mm smoke</t>
  </si>
  <si>
    <t>VC06D02</t>
  </si>
  <si>
    <t>HmG Vehicle 6mm clear</t>
  </si>
  <si>
    <t>VC06D03.10</t>
  </si>
  <si>
    <t>HmG Vehicle 6mm clear, incl film</t>
  </si>
  <si>
    <t>VC06D04</t>
  </si>
  <si>
    <t>HmG Vehicle 6mm clear, black mask</t>
  </si>
  <si>
    <t>VC06D32</t>
  </si>
  <si>
    <t>HmG Vehicle 6mm iR green</t>
  </si>
  <si>
    <t>HmG 6 mm IR green</t>
  </si>
  <si>
    <t>VC08D02</t>
  </si>
  <si>
    <t>HmG Vehicle 8mm clear</t>
  </si>
  <si>
    <t>VC08D03.10</t>
  </si>
  <si>
    <t>HmG Vehicle 8mm clear, inc film</t>
  </si>
  <si>
    <t>VC08D32</t>
  </si>
  <si>
    <t>HmG Vehicle 8mm IR green</t>
  </si>
  <si>
    <t>VC10D02</t>
  </si>
  <si>
    <t>HmG Vehicle 10mm clear</t>
  </si>
  <si>
    <t>VC10D04</t>
  </si>
  <si>
    <t>HmG Vehicle 10mm clear, black mask</t>
  </si>
  <si>
    <t>VC4090.05M2.02</t>
  </si>
  <si>
    <t>Sacrificial film, 3 pcs 0 - 0,5 m²</t>
  </si>
  <si>
    <t>HmG Sacrificial film</t>
  </si>
  <si>
    <t>401 [Alla märken-Offerfilm S]</t>
  </si>
  <si>
    <t>VC4090.ON16262.02</t>
  </si>
  <si>
    <t>Sacrificial film, 3 pcs. ON 16262</t>
  </si>
  <si>
    <t>VC4090.15002.02</t>
  </si>
  <si>
    <t>Sacrificial film, 3 pcs. Volvo 15002</t>
  </si>
  <si>
    <t>VC4090.15011.02</t>
  </si>
  <si>
    <t>Sacrificial film, 3 pcs. Volvo 15011</t>
  </si>
  <si>
    <t>VC4090.15096.02</t>
  </si>
  <si>
    <t>Sacrificial film, 3 pcs. Volvo 15096</t>
  </si>
  <si>
    <t>VC4090.15151.02</t>
  </si>
  <si>
    <t>Sacrificial film 3 pcs. Cat 15151</t>
  </si>
  <si>
    <t>VC4090.15279.02</t>
  </si>
  <si>
    <t>Sacrificial film 3 pcs. Cat 15279</t>
  </si>
  <si>
    <t>VC4090.15519.02</t>
  </si>
  <si>
    <t>Sacrificial film 3 pcs. Cat 15519</t>
  </si>
  <si>
    <t>VC4090.15566.02</t>
  </si>
  <si>
    <t>Sacrificial film 3 pcs. Cat C/D 15566</t>
  </si>
  <si>
    <t>VC4090.15676.02</t>
  </si>
  <si>
    <t>Sacrificial film 3 pcs. Cat C/D 15676</t>
  </si>
  <si>
    <t>VC4090.15702.02</t>
  </si>
  <si>
    <t>Sacrificial film 3 pcs. Cat 15702</t>
  </si>
  <si>
    <t>VC4090.15605.03</t>
  </si>
  <si>
    <t>Sacrificial film 3 pcs. Cat C 15605 Right</t>
  </si>
  <si>
    <t>VC4090.15605.04</t>
  </si>
  <si>
    <t>Sacrificial film 3 pcs. Cat C 15605 Left</t>
  </si>
  <si>
    <t>VC4090.15077.02</t>
  </si>
  <si>
    <t>Sacrificial film, 3 pcs. Hitachi 15077</t>
  </si>
  <si>
    <t>VC4090.15453.02</t>
  </si>
  <si>
    <t>Sacrificial film, 3 pcs. Hitachi 15453</t>
  </si>
  <si>
    <t>VC4090.15781.02</t>
  </si>
  <si>
    <t>Sacrificial film, 3 pcs. Hyundai 15781</t>
  </si>
  <si>
    <t>VC4090.15265.02</t>
  </si>
  <si>
    <t>Sacrificial film 3 pcs. Liebherr 15265</t>
  </si>
  <si>
    <t>VC4090.15104.02</t>
  </si>
  <si>
    <t>Sacrificial film 3 pcs. Komatsu 15104</t>
  </si>
  <si>
    <t>VC4090.15105.02</t>
  </si>
  <si>
    <t>Sacrificial film 3 pcs. Komatsu 15105</t>
  </si>
  <si>
    <t>VC4090.15294.02</t>
  </si>
  <si>
    <t>Sacrificial film 3 pcs. Komatsu 15294</t>
  </si>
  <si>
    <t>VC4090.15725.02</t>
  </si>
  <si>
    <t>Sacrificial film 3 pcs. Komatsu 15725</t>
  </si>
  <si>
    <t>VC4090.15817.02</t>
  </si>
  <si>
    <t>Sacrificial film 3 pcs. Komatsu 15817</t>
  </si>
  <si>
    <t>VC4090.15193.02</t>
  </si>
  <si>
    <t>Sacrificial film 3 pcs. Hyundai 15193</t>
  </si>
  <si>
    <t>VC4090.15254.02</t>
  </si>
  <si>
    <t>Sacrificial film 3 pcs. New Holland 15254</t>
  </si>
  <si>
    <t>VC4090.15666.02</t>
  </si>
  <si>
    <t>Sacrificial film, 3 pcs. JCB TLT 15666</t>
  </si>
  <si>
    <t>VC4090.15050.02</t>
  </si>
  <si>
    <t>Sacrificial film 3 pcs. Doosan Rops 15050</t>
  </si>
  <si>
    <t>VC4090.15052.02</t>
  </si>
  <si>
    <t>Sacrificial film 3 pcs. Doosan 15052, 15600</t>
  </si>
  <si>
    <t>VC4090.10M2.02</t>
  </si>
  <si>
    <t>Sacrificial film, 3 pcs 0,5 - 1,0 m²</t>
  </si>
  <si>
    <t>402 [Alla märken-Offerfilm M]</t>
  </si>
  <si>
    <t>VC4090.1LPM.02</t>
  </si>
  <si>
    <t>Straight Sacrificial Film per meter</t>
  </si>
  <si>
    <t>VC4090.15001.02</t>
  </si>
  <si>
    <t>Sacrificial film, 3 pcs. Volvo 15001</t>
  </si>
  <si>
    <t>VC4090.15010.02</t>
  </si>
  <si>
    <t>Sacrificial film, 3 pcs. Volvo 15010</t>
  </si>
  <si>
    <t>VC4090.15089.02</t>
  </si>
  <si>
    <t>Sacrificial film, 3 pcs. Volvo 15089</t>
  </si>
  <si>
    <t>VC4090.15095.02</t>
  </si>
  <si>
    <t>Sacrificial film, 3 pcs. Volvo 15095</t>
  </si>
  <si>
    <t>VC4090.15220.02</t>
  </si>
  <si>
    <t>Sacrificial film, 3 pcs. Volvo 15220</t>
  </si>
  <si>
    <t>VC4090.15507.02</t>
  </si>
  <si>
    <t>Sacrificial film 3 pcs. Volvo 15507</t>
  </si>
  <si>
    <t>VC4090.15577.02</t>
  </si>
  <si>
    <t>Sacrificial film 3 pcs. Volvo L 15577</t>
  </si>
  <si>
    <t>VC4090.15591.02</t>
  </si>
  <si>
    <t>Sacrificial film, 3 pcs. Volvo 15591</t>
  </si>
  <si>
    <t>VC4090.15458.02</t>
  </si>
  <si>
    <t>Sacrificial film 3 pcs. Volvo A40 15458</t>
  </si>
  <si>
    <t>VC4090.15150.02</t>
  </si>
  <si>
    <t>Sacrificial film 3 pcs. Cat 15150</t>
  </si>
  <si>
    <t>VC4090.15228.02</t>
  </si>
  <si>
    <t>Sacrificial film 3 pcs. Cat E 15228</t>
  </si>
  <si>
    <t>VC4090.15269.02</t>
  </si>
  <si>
    <t>Sacrificial film 3 pcs. Cat 15269</t>
  </si>
  <si>
    <t>VC4090.15270.02</t>
  </si>
  <si>
    <t>Sacrificial film 3 pcs. Cat 15270</t>
  </si>
  <si>
    <t>VC4090.15278.02</t>
  </si>
  <si>
    <t>Sacrificial film 3 pcs. Cat 15278</t>
  </si>
  <si>
    <t>VC4090.15619.02</t>
  </si>
  <si>
    <t>Sacrificial film 3 pcs. Cat C/D 15619</t>
  </si>
  <si>
    <t>VC4090.15701.02</t>
  </si>
  <si>
    <t>Sacrificial film 3 pcs. Cat 15701</t>
  </si>
  <si>
    <t>VC4090.15101.02</t>
  </si>
  <si>
    <t>Sacrificial film 3 pcs. Cat 15101</t>
  </si>
  <si>
    <t>VC4090.15689.02</t>
  </si>
  <si>
    <t>Sacrificial film 3 pcs. Cat 988 G/H 15689</t>
  </si>
  <si>
    <t>VC4090.15029.02</t>
  </si>
  <si>
    <t>Sacrificial film, 3 pcs. Hitachi 15029</t>
  </si>
  <si>
    <t>VC4090.15033.02</t>
  </si>
  <si>
    <t>Sacrificial film, 3 pcs. Hitachi 15033</t>
  </si>
  <si>
    <t>VC4090.15037.02</t>
  </si>
  <si>
    <t>Sacrificial film, 3 pcs. Hitachi 15037</t>
  </si>
  <si>
    <t>VC4090.15102.02</t>
  </si>
  <si>
    <t>Sacrificial film, 3 pcs. Hitachi 15102</t>
  </si>
  <si>
    <t>VC4090.15122.02</t>
  </si>
  <si>
    <t>Sacrificial film, 3 pcs. Hitachi 15122</t>
  </si>
  <si>
    <t>VC4090.15518.02</t>
  </si>
  <si>
    <t>Sacrificial film, 3 pcs. Hitachi ZX-5, 15518</t>
  </si>
  <si>
    <t>VC4090.15602.02</t>
  </si>
  <si>
    <t>Sacrificial film, 3 pcs. Hitachi 15602</t>
  </si>
  <si>
    <t>VC4090.15758.02</t>
  </si>
  <si>
    <t>Sacrificial film 3 pcs. Hitachi 15758</t>
  </si>
  <si>
    <t>VC4090.15780.02</t>
  </si>
  <si>
    <t>Sacrificial film, 3 pcs. Hyundai 15780</t>
  </si>
  <si>
    <t>VC4090.15718.02</t>
  </si>
  <si>
    <t>Sacrificial film 3 pcs. Hitachi 15718</t>
  </si>
  <si>
    <t>VC4090.15779.02</t>
  </si>
  <si>
    <t>Sacrificial film, 3 pcs. Hitachi 15779</t>
  </si>
  <si>
    <t>VC4090.15319.02</t>
  </si>
  <si>
    <t>Sacrificial film 3 pcs. Liebherr 15319</t>
  </si>
  <si>
    <t>VC4090.15293.02</t>
  </si>
  <si>
    <t>Sacrificial film 3 pcs. Komatsu 15293</t>
  </si>
  <si>
    <t>VC4090.15709.02</t>
  </si>
  <si>
    <t>Sacrificial film 3 pcs. Komatsu 15709</t>
  </si>
  <si>
    <t>VC4090.15724.02</t>
  </si>
  <si>
    <t>Sacrificial film 3 pcs. Komatsu 15724</t>
  </si>
  <si>
    <t>VC4090.15816.02</t>
  </si>
  <si>
    <t>Sacrificial film 3 pcs. Komatsu 15816</t>
  </si>
  <si>
    <t>VC4090.15787.02</t>
  </si>
  <si>
    <t>Sacrificial film 3 pcs. Komatsu 15787</t>
  </si>
  <si>
    <t>VC4090.15788.02</t>
  </si>
  <si>
    <t>Sacrificial film 3 pcs. Komatsu 15788</t>
  </si>
  <si>
    <t>VC4090.15192.02</t>
  </si>
  <si>
    <t>Sacrificial film 3 pcs. Hyundai 15192</t>
  </si>
  <si>
    <t>VC4090.15253.02</t>
  </si>
  <si>
    <t>Sacrificial film 3 pcs. New Holland 15253</t>
  </si>
  <si>
    <t>VC4090.15120.02</t>
  </si>
  <si>
    <t>Sacrificial film 3 pcs. JCB 15120</t>
  </si>
  <si>
    <t>VC4090.15664.02</t>
  </si>
  <si>
    <t>Sacrificial film, 3 pcs. JCB TLT 15664</t>
  </si>
  <si>
    <t>VC4090.15665.02</t>
  </si>
  <si>
    <t>Sacrificial film, 3 pcs. JCB TLT 15665</t>
  </si>
  <si>
    <t>VC4090.15049.02</t>
  </si>
  <si>
    <t>Sacrificial film 3 pcs. Doosan Rops 15049</t>
  </si>
  <si>
    <t>VC4090.15051.02</t>
  </si>
  <si>
    <t>Sacrificial film 3 pcs. Doosan 15051, 15599</t>
  </si>
  <si>
    <t>VC4090.15M2.02</t>
  </si>
  <si>
    <t>Sacrificial film, 3 pcs 1,0 - 1,5 m²</t>
  </si>
  <si>
    <t>403 [Alla märken-Offerfilm L]</t>
  </si>
  <si>
    <t>VC4090.15651.02</t>
  </si>
  <si>
    <t>Sacrificial film, 3 pcs.  15651</t>
  </si>
  <si>
    <t>VC4090.15125.02</t>
  </si>
  <si>
    <t>Sacrificial film 3 pcs. Volvo 15125</t>
  </si>
  <si>
    <t>VC4090.15248.02</t>
  </si>
  <si>
    <t>Sacrificial film 3 pcs. Volvo EC/EW-C/D/E 15248</t>
  </si>
  <si>
    <t>VC4090.15299.02</t>
  </si>
  <si>
    <t>Sacrificial film 3 pcs. Volvo ECR, 15299</t>
  </si>
  <si>
    <t>VC4090.15355.02</t>
  </si>
  <si>
    <t>Sacrificial film 3 pcs. Volvo B</t>
  </si>
  <si>
    <t>VC4090.15296.02</t>
  </si>
  <si>
    <t>Sacrificial film 3 pcs. Volvo L220-350F</t>
  </si>
  <si>
    <t>VC4090.15760.02</t>
  </si>
  <si>
    <t>Sacrificial film 3 pcs. Volvo 15760</t>
  </si>
  <si>
    <t>VC4090.15141.02</t>
  </si>
  <si>
    <t>Sacrificial film 3 pcs. Cat C 15141</t>
  </si>
  <si>
    <t>VC4090.15305.02</t>
  </si>
  <si>
    <t>Sacrificial film 3 pcs. Cat E 15305</t>
  </si>
  <si>
    <t>VC4090.15318.02</t>
  </si>
  <si>
    <t>Sacrificial film 3 pcs. Cat E 15318</t>
  </si>
  <si>
    <t>VC4090.15358.02</t>
  </si>
  <si>
    <t>Sacrificial film 3 pcs. Cat C/D no Rops</t>
  </si>
  <si>
    <t>VC4090.15568.02</t>
  </si>
  <si>
    <t>Sacrificial film 3 pcs. Cat 311F 15568</t>
  </si>
  <si>
    <t>VC4090.15587.02</t>
  </si>
  <si>
    <t>Sacrificial film, 3 pcs. Cat 15587</t>
  </si>
  <si>
    <t>VC4090.15685.02</t>
  </si>
  <si>
    <t>Sacrificial film 3 pcs. Cat C 15685</t>
  </si>
  <si>
    <t>VC4090.15741.02</t>
  </si>
  <si>
    <t>Sacrificial film 3 pcs. Custom 15741</t>
  </si>
  <si>
    <t>VC4090.15295.02</t>
  </si>
  <si>
    <t>Sacrificial film 3 pcs. Cat 15295</t>
  </si>
  <si>
    <t>VC4090.15463.02</t>
  </si>
  <si>
    <t>Sacrificial film 3 pcs. Cat K/M 15463</t>
  </si>
  <si>
    <t>VC4090.15605.02</t>
  </si>
  <si>
    <t>Sacrificial film 3 pcs. Cat 15605 Middle</t>
  </si>
  <si>
    <t>VC4090.15713.02</t>
  </si>
  <si>
    <t>Sacrificial film 3 pcs. Cat 15713</t>
  </si>
  <si>
    <t>VC4090.15715.02</t>
  </si>
  <si>
    <t>Sacrificial film 3 pcs. Cat 15715</t>
  </si>
  <si>
    <t>VC4090.15283.02</t>
  </si>
  <si>
    <t>Sacrificial film 3 pcs. Hitachi Z3 HD</t>
  </si>
  <si>
    <t>VC4090.15308.02</t>
  </si>
  <si>
    <t>Sacrificial film 3 pcs. Hitachi 15308</t>
  </si>
  <si>
    <t>VC4090.15421.02</t>
  </si>
  <si>
    <t>Sacrificial film 3 pcs. Hitachi Z3-5 (+15420)</t>
  </si>
  <si>
    <t>VC4090.15578.02</t>
  </si>
  <si>
    <t>Sacrificial film, 3 pcs. Liebherr 15578</t>
  </si>
  <si>
    <t>VC4090.15822.02</t>
  </si>
  <si>
    <t>Sacrificial film, 3 pcs. Liebherr 15822</t>
  </si>
  <si>
    <t>VC4090.15361.02</t>
  </si>
  <si>
    <t>Sacrificial film 3 pcs. Komatsu P -8 &amp; -10</t>
  </si>
  <si>
    <t>VC4090.15674.02</t>
  </si>
  <si>
    <t>Sacrificial film 3 pcs. Komatsu 15674</t>
  </si>
  <si>
    <t>VC4090.15789.02</t>
  </si>
  <si>
    <t>Sacrificial film 3 pcs. Komatsu 15789</t>
  </si>
  <si>
    <t>VC4090.20M2.02</t>
  </si>
  <si>
    <t>Sacrificial film 1,5 - 2,0 m²</t>
  </si>
  <si>
    <t>404 [Alla märken-Offerfilm XL]</t>
  </si>
  <si>
    <t>VC4090.15607.02</t>
  </si>
  <si>
    <t>Sacrificial film 3 pcs. Cat C 15607</t>
  </si>
  <si>
    <t>VC4090.15613.02</t>
  </si>
  <si>
    <t>Sacrificial film 3 pcs. Cat K 15613</t>
  </si>
  <si>
    <t>VC4090.15801.02</t>
  </si>
  <si>
    <t>Sacrificial film 3 pcs. Komatsu 15801</t>
  </si>
  <si>
    <t>VC0802.15430</t>
  </si>
  <si>
    <t>Front Window Kawasaki Mule 3510</t>
  </si>
  <si>
    <t>411 [Övriga märken-Enkelruta]</t>
  </si>
  <si>
    <t>VC0603.15019.10</t>
  </si>
  <si>
    <t>Upper Front Window Åkerman E, incl film</t>
  </si>
  <si>
    <t>VC0803.15019.10</t>
  </si>
  <si>
    <t>VC0602.15020</t>
  </si>
  <si>
    <t>Lower Front Window Åkerman E</t>
  </si>
  <si>
    <t>VC0803.15020.10</t>
  </si>
  <si>
    <t>Lower Front Window Åkerman E, incl film</t>
  </si>
  <si>
    <t>VC1202.15775</t>
  </si>
  <si>
    <t>Boom Side Window Åkerman</t>
  </si>
  <si>
    <t>VC0803.15881.10</t>
  </si>
  <si>
    <t>Upper Front Hidromek</t>
  </si>
  <si>
    <t>H906036900</t>
  </si>
  <si>
    <t>201 [Hidromek-Enkelruta]</t>
  </si>
  <si>
    <t>VC0603.15882.10</t>
  </si>
  <si>
    <t>Lower Front Hidromek</t>
  </si>
  <si>
    <t>H906050500</t>
  </si>
  <si>
    <t>VC0602.15186</t>
  </si>
  <si>
    <t>Left Front Window Ljungby Maskin C-09</t>
  </si>
  <si>
    <t>211 [Ljungby Maskin-Enkelruta]</t>
  </si>
  <si>
    <t>VC0602.15187</t>
  </si>
  <si>
    <t>Middle Front Window Ljungby Maskin C09</t>
  </si>
  <si>
    <t>VC0602.15188</t>
  </si>
  <si>
    <t>Right Front Window Ljungby Maskin C-09</t>
  </si>
  <si>
    <t>VC0602.15241</t>
  </si>
  <si>
    <t>Left door Ljungby Maskin cab09</t>
  </si>
  <si>
    <t>VC0602.15251</t>
  </si>
  <si>
    <t>Right door Ljungby Maskin Cab09</t>
  </si>
  <si>
    <t>VC0602.15343</t>
  </si>
  <si>
    <t>Rear window Ljungby Maskin C-09</t>
  </si>
  <si>
    <t>VC0832.15728</t>
  </si>
  <si>
    <t>Right Front Window Ljungby Maskin L10-30</t>
  </si>
  <si>
    <t>310015-51</t>
  </si>
  <si>
    <t>VC0832.15730</t>
  </si>
  <si>
    <t>Right door Ljungby Maskin L10-30</t>
  </si>
  <si>
    <t>310016-51</t>
  </si>
  <si>
    <t>VC0833.15731.10</t>
  </si>
  <si>
    <t>Rear Window Ljungby Maskin L10-30</t>
  </si>
  <si>
    <t>HmG 8 mm IR green + film</t>
  </si>
  <si>
    <t>305130-56</t>
  </si>
  <si>
    <t>VC0832.15766</t>
  </si>
  <si>
    <t>Right Front Window Ljungby Maskin  mod99</t>
  </si>
  <si>
    <t>403412-07</t>
  </si>
  <si>
    <t>VC0802.15766</t>
  </si>
  <si>
    <t>403412-02</t>
  </si>
  <si>
    <t>VC0832.15767</t>
  </si>
  <si>
    <t>Right Side Ljungby Maskin  mod97</t>
  </si>
  <si>
    <t>405012-05</t>
  </si>
  <si>
    <t>VC0802.15767</t>
  </si>
  <si>
    <t>VC0604.15669</t>
  </si>
  <si>
    <t>Upper Front Take-Job Takeuchi TB285-290</t>
  </si>
  <si>
    <t>05686-60430</t>
  </si>
  <si>
    <t>221 [Takeuchi-Enkelruta]</t>
  </si>
  <si>
    <t>VC0805.15669.10</t>
  </si>
  <si>
    <t>Upper Front Take-Job Takeuchi TB285-290, incl film</t>
  </si>
  <si>
    <t>VC0804.15669</t>
  </si>
  <si>
    <t>VC0602.15670</t>
  </si>
  <si>
    <t>Lower Front Take-Job/Takeuchi TB285-290</t>
  </si>
  <si>
    <t>05686-60510 / 03586-00076</t>
  </si>
  <si>
    <t>VC0802.15670</t>
  </si>
  <si>
    <t>VC0803.15670.10</t>
  </si>
  <si>
    <t>Lower Front Take-Job/Takeuchi TB285-290, incl film</t>
  </si>
  <si>
    <t>VC0604.15823</t>
  </si>
  <si>
    <t>Upper Front Takeuchi TB230/240/260</t>
  </si>
  <si>
    <t>T0358600098</t>
  </si>
  <si>
    <t>VC0602.15824</t>
  </si>
  <si>
    <t>Lower Front Takeuchi TB240, 260</t>
  </si>
  <si>
    <t>T0358600076</t>
  </si>
  <si>
    <t>VC0604.15825</t>
  </si>
  <si>
    <t>Upper Front Takeuchi TB228/235/250</t>
  </si>
  <si>
    <t>T0378607702</t>
  </si>
  <si>
    <t>VC0602.15826</t>
  </si>
  <si>
    <t>Lower Front Takeuchi TB228/235/250</t>
  </si>
  <si>
    <t>T0378607104</t>
  </si>
  <si>
    <t>VC0604.15379</t>
  </si>
  <si>
    <t>Upper Front Window Liu Gong 925LL</t>
  </si>
  <si>
    <t>231 [Liu Gong-Enkelruta]</t>
  </si>
  <si>
    <t>VC0804.15379</t>
  </si>
  <si>
    <t>VC0604.15380</t>
  </si>
  <si>
    <t>Lower Front Window Liu Gong 925LL</t>
  </si>
  <si>
    <t>VC0804.15380</t>
  </si>
  <si>
    <t>VC0604.15381</t>
  </si>
  <si>
    <t>Upper Front Window Liu Gong 908C</t>
  </si>
  <si>
    <t>VC0604.15382</t>
  </si>
  <si>
    <t>Lower Front Window Liu Gong 908C</t>
  </si>
  <si>
    <t>VC0802.15790</t>
  </si>
  <si>
    <t>Front Screen Liu Gong 915D</t>
  </si>
  <si>
    <t>VC0804.15893</t>
  </si>
  <si>
    <t>Upper Front Liu Gong 915-936 E</t>
  </si>
  <si>
    <t>47C1344</t>
  </si>
  <si>
    <t>VC0602.15894</t>
  </si>
  <si>
    <t>Lower Front Liu Gong 915-936 E</t>
  </si>
  <si>
    <t>87A0751</t>
  </si>
  <si>
    <t>VC0602.15111</t>
  </si>
  <si>
    <t>Upper Front Window Fuchs 350</t>
  </si>
  <si>
    <t>241 [Fuchs-Enkelruta]</t>
  </si>
  <si>
    <t>VC0602.15112</t>
  </si>
  <si>
    <t>Lower Front Window Fuchs 350</t>
  </si>
  <si>
    <t>VC0804.15533</t>
  </si>
  <si>
    <t>Boom Side Pane Terex-Fuchs MHL 320-380 D/E/F</t>
  </si>
  <si>
    <t>VC0804.15593</t>
  </si>
  <si>
    <t>Behind door Terex-Fuchs MHL 320-380 D/E</t>
  </si>
  <si>
    <t>VC0804.15597</t>
  </si>
  <si>
    <t>Upper door Terex-Fuchs MHL 320-380 D/E (replace slide part)</t>
  </si>
  <si>
    <t>VC0804.15598</t>
  </si>
  <si>
    <t>Lower door Terex-Fuchs MHL 320-380 D/E</t>
  </si>
  <si>
    <t>5253100xxx</t>
  </si>
  <si>
    <t>VC0602.15603</t>
  </si>
  <si>
    <t>Lower Front Window Fuchs 331</t>
  </si>
  <si>
    <t>VC0804.15610</t>
  </si>
  <si>
    <t>Boom Side Pane Terex-Fuchs MHL 320 C + 30 mm</t>
  </si>
  <si>
    <t>VC1205.15678.10</t>
  </si>
  <si>
    <t>Roof Window Terex/Fuchs MHL -D/E/F, incl film</t>
  </si>
  <si>
    <t>D/E-5253100249</t>
  </si>
  <si>
    <t>VC0804.15853</t>
  </si>
  <si>
    <t>Front Screen Fuchs MHL F-serie</t>
  </si>
  <si>
    <t>VC1004.15853</t>
  </si>
  <si>
    <t>VC1223.15510.30</t>
  </si>
  <si>
    <t>Front Window in Frame Terex-Fuchs MHL 320-380</t>
  </si>
  <si>
    <t>242 [Fuchs-Ram/Stål]</t>
  </si>
  <si>
    <t>VC0834.15202</t>
  </si>
  <si>
    <t>Right side front EnergreenS1500</t>
  </si>
  <si>
    <t>251 [Energreen-Enkelruta]</t>
  </si>
  <si>
    <t>VC0835.15202.10</t>
  </si>
  <si>
    <t>Right side front EnergreenS1500 incl film</t>
  </si>
  <si>
    <t>VC0832.15203</t>
  </si>
  <si>
    <t>Right side rear Energreen S1500</t>
  </si>
  <si>
    <t>VC0833.15203.10</t>
  </si>
  <si>
    <t>Right side rear Energreen S1500, incl film</t>
  </si>
  <si>
    <t>VC0832.15204</t>
  </si>
  <si>
    <t>Rear window Energreen S1500</t>
  </si>
  <si>
    <t>VC0832.15205</t>
  </si>
  <si>
    <t>Left side rear Energreen S1500</t>
  </si>
  <si>
    <t>VC0834.15206</t>
  </si>
  <si>
    <t>Left side door EnergreenS1500</t>
  </si>
  <si>
    <t>VC0604.15370</t>
  </si>
  <si>
    <t>Rear window Jungheinrich Forklift ETV214</t>
  </si>
  <si>
    <t>261 [Jungheinrich-Enkelruta]</t>
  </si>
  <si>
    <t>VC0602.15663</t>
  </si>
  <si>
    <t>Windshield Jungheinrich Forklift</t>
  </si>
  <si>
    <t>VC0602.15719</t>
  </si>
  <si>
    <t>Windshield 700x900 Jungheinrich Forklift</t>
  </si>
  <si>
    <t>VC0602.15720</t>
  </si>
  <si>
    <t>Windshield 190x900 Jungheinrich Forklift</t>
  </si>
  <si>
    <t>VC0604.15818</t>
  </si>
  <si>
    <t>Rear window Jungheinrich Forklift ETV-M</t>
  </si>
  <si>
    <t>VC0604.15843</t>
  </si>
  <si>
    <t>Jungheinrich Ruta 1</t>
  </si>
  <si>
    <t>VC0604.15844</t>
  </si>
  <si>
    <t>Jungheinrich Ruta 2</t>
  </si>
  <si>
    <t>VC0602.15919</t>
  </si>
  <si>
    <t>VC0402.15803.06</t>
  </si>
  <si>
    <t>Sacrificial Pane Case CX130-450 C/D</t>
  </si>
  <si>
    <t>VC0402.15662.06</t>
  </si>
  <si>
    <t>Sacrificial Screen 15662</t>
  </si>
  <si>
    <t>VC1244.15879.20</t>
  </si>
  <si>
    <t>Emergency Exit Inner Frame</t>
  </si>
  <si>
    <t>VC1204.15879.20</t>
  </si>
  <si>
    <t>VC4090.15785.02</t>
  </si>
  <si>
    <t>Sacrificial film 3 pcs. Case 15785</t>
  </si>
  <si>
    <t>VC4090.15731.02</t>
  </si>
  <si>
    <t>Sacrificial film 3 pcs. Rear Ljungby Maskin L10-30</t>
  </si>
  <si>
    <t>VC4090.15799.02</t>
  </si>
  <si>
    <t>Sacrificial film, 3 pcs. Sennebogen 15799</t>
  </si>
  <si>
    <t>VC4090.15677.02</t>
  </si>
  <si>
    <t>Sacrificial film,2x3 pcs. Terex/Fuchs 15677</t>
  </si>
  <si>
    <t>VC4090.15678.02</t>
  </si>
  <si>
    <t>Sacrificial film, 3 pcs. Terex/Fuchs 15678</t>
  </si>
  <si>
    <t>VC4090.15528.02</t>
  </si>
  <si>
    <t>Sacrificial film 3 pcs. Keller 31022330</t>
  </si>
  <si>
    <t>VC4090.15530.02</t>
  </si>
  <si>
    <t>Sacrificial film 3 pcs. Keller 31022333</t>
  </si>
  <si>
    <t>VC4090.15670.02</t>
  </si>
  <si>
    <t>Sacrificial film 3 pcs. Takeuchi 15669</t>
  </si>
  <si>
    <t>VC4090.15882.02</t>
  </si>
  <si>
    <t>Sacrificial film, 3 pcs. Hidromek 15882</t>
  </si>
  <si>
    <t>VC4090.15784.02</t>
  </si>
  <si>
    <t>Sacrificial film 3 pcs. Case 15784</t>
  </si>
  <si>
    <t>VC4090.15910.02</t>
  </si>
  <si>
    <t>Sacrificial film, 3 pcs. Case 15910</t>
  </si>
  <si>
    <t>VC4090.15798.02</t>
  </si>
  <si>
    <t>Sacrificial film, 3 pcs. Sennebogen 15798</t>
  </si>
  <si>
    <t>VC4090.15527.02</t>
  </si>
  <si>
    <t>Sacrificial film 3 pcs. Keller 31022329</t>
  </si>
  <si>
    <t>VC4090.15529.02</t>
  </si>
  <si>
    <t>Sacrificial film 3 pcs. Keller 31022331</t>
  </si>
  <si>
    <t>VC4090.15669.02</t>
  </si>
  <si>
    <t>Sacrificial film, 3 pcs. Takeuchi 15669</t>
  </si>
  <si>
    <t>VC4090.15848.02</t>
  </si>
  <si>
    <t>Sacrificial film, 3 pcs. Arktur 15848</t>
  </si>
  <si>
    <t>248-08-03-02-001</t>
  </si>
  <si>
    <t>VC4090.15881.02</t>
  </si>
  <si>
    <t>Sacrificial film, 3 pcs. Hidromek 15881</t>
  </si>
  <si>
    <t>VC4090.15688.02</t>
  </si>
  <si>
    <t>Sacrificial film 3 pcs. Åkerman 15688</t>
  </si>
  <si>
    <t>VC4090.15726.02</t>
  </si>
  <si>
    <t>Sacrificial film 3 pcs. Front Ljungby Maskin L10-30</t>
  </si>
  <si>
    <t>VC4090.15853.02</t>
  </si>
  <si>
    <t>Sacrificial film 3 pcs. Fuchs 15853</t>
  </si>
  <si>
    <t>VC4090.15201.02</t>
  </si>
  <si>
    <t>Sacrificial film 3 pcs. Energreen 15201</t>
  </si>
  <si>
    <t>VC4090.15202.02</t>
  </si>
  <si>
    <t>Sacrificial film 3 pcs. Energreen 15202</t>
  </si>
  <si>
    <t>VC4090.ON13164.02</t>
  </si>
  <si>
    <t>Sacrificial film, 3 pcs. ON 13164</t>
  </si>
  <si>
    <t>VC4090.15790.02</t>
  </si>
  <si>
    <t>Sacrificial film, 3 pcs. Liu Gong 15790</t>
  </si>
  <si>
    <t>VC4090.15667.02</t>
  </si>
  <si>
    <t>Sacrificial film 3 pcs, 15667</t>
  </si>
  <si>
    <t>VC4090.15510.02</t>
  </si>
  <si>
    <t>Sacrificial film,2x3 pcs. Terex/Fuchs 15510</t>
  </si>
  <si>
    <t>VC0604.15115</t>
  </si>
  <si>
    <t>Upper Front Window Abelco XC85-135D</t>
  </si>
  <si>
    <t>860E-0700005</t>
  </si>
  <si>
    <t>VC0602.15116</t>
  </si>
  <si>
    <t>Lower Front Window Abelco XC85-135D</t>
  </si>
  <si>
    <t>860E-0700002</t>
  </si>
  <si>
    <t>VC0604.15395</t>
  </si>
  <si>
    <t>Front Window Abelco ZL95</t>
  </si>
  <si>
    <t>VC0804.15303</t>
  </si>
  <si>
    <t>Front Window Ahlmann AS90</t>
  </si>
  <si>
    <t>VC0602.15169</t>
  </si>
  <si>
    <t>Upper Front Window Yanmar B18</t>
  </si>
  <si>
    <t>VC0602.15170</t>
  </si>
  <si>
    <t>Lower Front Window Yanmar B18</t>
  </si>
  <si>
    <t>VC0604.15171</t>
  </si>
  <si>
    <t>Lower Window in Door Yanmar B18</t>
  </si>
  <si>
    <t>VC0602.15075</t>
  </si>
  <si>
    <t>Upper Front Window Atlas 1604</t>
  </si>
  <si>
    <t>VC0604.15134</t>
  </si>
  <si>
    <t>Left Side Behind Door Atlas 1604</t>
  </si>
  <si>
    <t>VC0602.15393</t>
  </si>
  <si>
    <t>Upper front window Atlas</t>
  </si>
  <si>
    <t>VC0604.15397</t>
  </si>
  <si>
    <t>Boom side window Atlas</t>
  </si>
  <si>
    <t>VC0604.15407</t>
  </si>
  <si>
    <t>Upper Front Window Atlas</t>
  </si>
  <si>
    <t>VC0832.15409</t>
  </si>
  <si>
    <t>Right side Window Atlas</t>
  </si>
  <si>
    <t>VC0802.15934</t>
  </si>
  <si>
    <t>Front Screen Sennebogen Maxcab 2</t>
  </si>
  <si>
    <t>VC0602.15268</t>
  </si>
  <si>
    <t>Rear Window tip-up Huddig 760</t>
  </si>
  <si>
    <t>VC0832.15372</t>
  </si>
  <si>
    <t>Roof window Huddig 960</t>
  </si>
  <si>
    <t>VC0602.15386</t>
  </si>
  <si>
    <t>Rear window Huddig 960</t>
  </si>
  <si>
    <t>VC0802.15485</t>
  </si>
  <si>
    <t>Roof Window Huddig 1160</t>
  </si>
  <si>
    <t>VC0804.15624</t>
  </si>
  <si>
    <t>Rear Window Huddig 1260</t>
  </si>
  <si>
    <t>930.335</t>
  </si>
  <si>
    <t>VC1002.15231</t>
  </si>
  <si>
    <t>Left door Lännen 8800 G</t>
  </si>
  <si>
    <t>VC1002.15232</t>
  </si>
  <si>
    <t>Right side Lännen 8800 G</t>
  </si>
  <si>
    <t>VC0802.15465</t>
  </si>
  <si>
    <t>Rear Lower Window Lännen 8800 I</t>
  </si>
  <si>
    <t>VC0804.15736</t>
  </si>
  <si>
    <t>Upper front BobCat E20</t>
  </si>
  <si>
    <t>VC0804.15737</t>
  </si>
  <si>
    <t>Lower front BobCat E20</t>
  </si>
  <si>
    <t>VC0804.15744</t>
  </si>
  <si>
    <t>Upper front BobCat E60-85</t>
  </si>
  <si>
    <t>K1029792</t>
  </si>
  <si>
    <t>VC0802.15745</t>
  </si>
  <si>
    <t>Lower front BobCat E60-85</t>
  </si>
  <si>
    <t>K1030532</t>
  </si>
  <si>
    <t>VC0602.15567</t>
  </si>
  <si>
    <t>Framruta BobCat</t>
  </si>
  <si>
    <t>VC0802.15456</t>
  </si>
  <si>
    <t>Rear window Valtra 605 '87</t>
  </si>
  <si>
    <t>VC1002.15242</t>
  </si>
  <si>
    <t>Rear Window Case IH ***XL</t>
  </si>
  <si>
    <t>VC1004.15190</t>
  </si>
  <si>
    <t>Rear Upper Window CaseIH JC, NH T5050</t>
  </si>
  <si>
    <t>VC0602.15191</t>
  </si>
  <si>
    <t>Rear Lower Window CaseIH JC</t>
  </si>
  <si>
    <t>VC1004.15455</t>
  </si>
  <si>
    <t>Rear window Massey Ferguson 6614</t>
  </si>
  <si>
    <t>VC0604.15142</t>
  </si>
  <si>
    <t>Whole Side Right Door John Deere 7730</t>
  </si>
  <si>
    <t>R182009</t>
  </si>
  <si>
    <t>VC0832.15668</t>
  </si>
  <si>
    <t>Door L/R John Deere Gator</t>
  </si>
  <si>
    <t>VC0604.15117</t>
  </si>
  <si>
    <t>Whole  Front Window Stocka (3-part)</t>
  </si>
  <si>
    <t>VC0804.15092</t>
  </si>
  <si>
    <t>Front Window Timberjack 770</t>
  </si>
  <si>
    <t>VC0804.15093</t>
  </si>
  <si>
    <t>Door Right Timberjack 770</t>
  </si>
  <si>
    <t>VC0804.15754</t>
  </si>
  <si>
    <t>Front Window Manitou</t>
  </si>
  <si>
    <t>VC0602.15207</t>
  </si>
  <si>
    <t>Front window Genie GTH4013SX</t>
  </si>
  <si>
    <t>VC0802.15207</t>
  </si>
  <si>
    <t>VC0602.15208</t>
  </si>
  <si>
    <t>Right side Genie GTH4013SX</t>
  </si>
  <si>
    <t>VC0802.15208</t>
  </si>
  <si>
    <t>VC0832.15208</t>
  </si>
  <si>
    <t>VC0602.15209</t>
  </si>
  <si>
    <t>Rear upper Genie  GTH4013SX</t>
  </si>
  <si>
    <t>VC0802.15209</t>
  </si>
  <si>
    <t>VC0832.15209</t>
  </si>
  <si>
    <t>VC0602.15210</t>
  </si>
  <si>
    <t>Rear lower Genie  GTH4013SX</t>
  </si>
  <si>
    <t>VC0802.15210</t>
  </si>
  <si>
    <t>VC0832.15210</t>
  </si>
  <si>
    <t>VC0602.15211</t>
  </si>
  <si>
    <t>Left side rear Genie  GTH4013SX</t>
  </si>
  <si>
    <t>VC0802.15211</t>
  </si>
  <si>
    <t>VC0832.15211</t>
  </si>
  <si>
    <t>VC0602.15212</t>
  </si>
  <si>
    <t>Left side door Genie  GTH4013SX</t>
  </si>
  <si>
    <t>VC0802.15212</t>
  </si>
  <si>
    <t>VC0832.15212</t>
  </si>
  <si>
    <t>VC0602.15213</t>
  </si>
  <si>
    <t>Roof window Genie  GTH4013SX</t>
  </si>
  <si>
    <t>VC0802.15213</t>
  </si>
  <si>
    <t>VC0832.15213</t>
  </si>
  <si>
    <t>VC0834.15236</t>
  </si>
  <si>
    <t>Door JLG Teleporter</t>
  </si>
  <si>
    <t>VC0802.15236</t>
  </si>
  <si>
    <t>VC0404.15422</t>
  </si>
  <si>
    <t>Front Cabin Window Ditch Witch 36387</t>
  </si>
  <si>
    <t>HmG 4 mm clear + black mask</t>
  </si>
  <si>
    <t>VC0404.15423</t>
  </si>
  <si>
    <t>Door Window Ditch Witch 36411</t>
  </si>
  <si>
    <t>VC0404.15243</t>
  </si>
  <si>
    <t>Front Window Ditch Witch</t>
  </si>
  <si>
    <t>VC0832.15349</t>
  </si>
  <si>
    <t>Door Toro 3000-4100 Hara-Cab</t>
  </si>
  <si>
    <t>VC0404.15152</t>
  </si>
  <si>
    <t>Front Windscreen Mustang GT</t>
  </si>
  <si>
    <t>VC0402.15153</t>
  </si>
  <si>
    <t>Front Right Side Mustang GT</t>
  </si>
  <si>
    <t>VC0404.15154</t>
  </si>
  <si>
    <t>Rear Right Side Mustang GT</t>
  </si>
  <si>
    <t>VC0404.15155</t>
  </si>
  <si>
    <t>Rear Window Mustang GT</t>
  </si>
  <si>
    <t>VC0402.15156</t>
  </si>
  <si>
    <t>Front Left Side Mustang GT</t>
  </si>
  <si>
    <t>VC0404.15157</t>
  </si>
  <si>
    <t>Rear Left Side Mustang GT</t>
  </si>
  <si>
    <t>VC0602.15160</t>
  </si>
  <si>
    <t>Rear Window VW Golf -2</t>
  </si>
  <si>
    <t>VC0604.15554</t>
  </si>
  <si>
    <t>Windscreen VW Polo</t>
  </si>
  <si>
    <t>VC0602.15229</t>
  </si>
  <si>
    <t>Right side Turboloader</t>
  </si>
  <si>
    <t>VC0604.15585</t>
  </si>
  <si>
    <t>Rear Window Toyota Forghieri</t>
  </si>
  <si>
    <t>VC0604.15586</t>
  </si>
  <si>
    <t>Roof window Toyota Forghieri</t>
  </si>
  <si>
    <t>VC0604.15586-P</t>
  </si>
  <si>
    <t>VC0604.15073</t>
  </si>
  <si>
    <t>Rear Window Toyota Hilux</t>
  </si>
  <si>
    <t>VC1003.15741.10</t>
  </si>
  <si>
    <t>Front Screen, 900 x 1 600 mm, incl film</t>
  </si>
  <si>
    <t>VC0834.15350</t>
  </si>
  <si>
    <t>Roof window Linde H120/02  '11</t>
  </si>
  <si>
    <t>E11401B00050</t>
  </si>
  <si>
    <t>VC0402.15583</t>
  </si>
  <si>
    <t>Förarskydd Linde Truck</t>
  </si>
  <si>
    <t>VC0804.15738</t>
  </si>
  <si>
    <t>Roof window Linde xxx</t>
  </si>
  <si>
    <t>VC1202.15511</t>
  </si>
  <si>
    <t>Roof Window FOPS Echle</t>
  </si>
  <si>
    <t>VC0602.15389</t>
  </si>
  <si>
    <t>Door Window Kubota B7100 HST</t>
  </si>
  <si>
    <t>VC0602.15392</t>
  </si>
  <si>
    <t>Musmax</t>
  </si>
  <si>
    <t>VC0604.15469</t>
  </si>
  <si>
    <t>Upper Front Window Gradall XL</t>
  </si>
  <si>
    <t>VC0605.15469.10</t>
  </si>
  <si>
    <t>Upper Front Window Gradall XL incl. film</t>
  </si>
  <si>
    <t>VC0603.15470.10</t>
  </si>
  <si>
    <t>Lower Front Window Gradall XL incl. film</t>
  </si>
  <si>
    <t>VC0602.15470</t>
  </si>
  <si>
    <t>Lower Front Window Gradall XL</t>
  </si>
  <si>
    <t>VC0805.15471.10</t>
  </si>
  <si>
    <t>Boom Side Window Gradall XL incl film</t>
  </si>
  <si>
    <t>VC0804.15471</t>
  </si>
  <si>
    <t>Boom Side Window Gradall XL</t>
  </si>
  <si>
    <t>VC1204.15471</t>
  </si>
  <si>
    <t>VC0602.15472</t>
  </si>
  <si>
    <t>Door Left side Gradall XL</t>
  </si>
  <si>
    <t>VC0603.15472.10</t>
  </si>
  <si>
    <t>Door Left side Gradall XL incl. film</t>
  </si>
  <si>
    <t>VC0803.15472.10</t>
  </si>
  <si>
    <t>Door Left side Gradall XL incl film</t>
  </si>
  <si>
    <t>VC0804.15472</t>
  </si>
  <si>
    <t>VC0802.15473</t>
  </si>
  <si>
    <t>Front Window Kesla 1220</t>
  </si>
  <si>
    <t>VC0602.15486</t>
  </si>
  <si>
    <t>Left Door Window Timan Tool-Trac 245</t>
  </si>
  <si>
    <t>VC0602.15527</t>
  </si>
  <si>
    <t>Upper Front Keller TR04 31021153</t>
  </si>
  <si>
    <t>VC0802.15527</t>
  </si>
  <si>
    <t>Upper Front Window Keller TR04</t>
  </si>
  <si>
    <t>VC0602.15528</t>
  </si>
  <si>
    <t>Lower Front Keller TR04 31021155</t>
  </si>
  <si>
    <t>VC0802.15528</t>
  </si>
  <si>
    <t>Lower Front Window Keller TR04</t>
  </si>
  <si>
    <t>VC0602.15529</t>
  </si>
  <si>
    <t>Upper Front Keller TR05 31021156</t>
  </si>
  <si>
    <t>VC0802.15529</t>
  </si>
  <si>
    <t>Upper Front Window Keller TR05</t>
  </si>
  <si>
    <t>VC0602.15530</t>
  </si>
  <si>
    <t>Lower Front Keller TR05 31021157</t>
  </si>
  <si>
    <t>VC0802.15530</t>
  </si>
  <si>
    <t>Lower Front Window Keller TR05</t>
  </si>
  <si>
    <t>VC1204.15932</t>
  </si>
  <si>
    <t>Right Side Sandvik LH 157</t>
  </si>
  <si>
    <t>VC1204.15933</t>
  </si>
  <si>
    <t>Rear Pane Sandvik LH 157</t>
  </si>
  <si>
    <t>VC0604.15652</t>
  </si>
  <si>
    <t>Front screen Mercedes G-class</t>
  </si>
  <si>
    <t>VC0602.15653</t>
  </si>
  <si>
    <t>Right side front Mercedes G-class</t>
  </si>
  <si>
    <t>VC0602.15654</t>
  </si>
  <si>
    <t>Right side middle Mercedes G-class</t>
  </si>
  <si>
    <t>VC0602.15655</t>
  </si>
  <si>
    <t>Right side rear Mercedes G-class</t>
  </si>
  <si>
    <t>VC0602.15656</t>
  </si>
  <si>
    <t>Rear Window Mercedes G-class</t>
  </si>
  <si>
    <t>VC0602.15657</t>
  </si>
  <si>
    <t>Left side front Mercedes G-class</t>
  </si>
  <si>
    <t>VC0602.15658</t>
  </si>
  <si>
    <t>Left side middle Mercedes G-class</t>
  </si>
  <si>
    <t>VC0602.15659</t>
  </si>
  <si>
    <t>Left side rear Mercedes G-class</t>
  </si>
  <si>
    <t>VC0802.15717</t>
  </si>
  <si>
    <t>Front Screen Mercedes UniMog</t>
  </si>
  <si>
    <t>VC0602.15777</t>
  </si>
  <si>
    <t>Left side front Mercedes UniMog</t>
  </si>
  <si>
    <t>VC0602.15812</t>
  </si>
  <si>
    <t>Left Side Front Mercedes UniMog</t>
  </si>
  <si>
    <t>VC0602.15813</t>
  </si>
  <si>
    <t>Left Side Door Mercedes UniMog</t>
  </si>
  <si>
    <t>VC0602.15814</t>
  </si>
  <si>
    <t>Rear Pane Mercedes UniMog</t>
  </si>
  <si>
    <t>VC0602.15891</t>
  </si>
  <si>
    <t>Right Side Front Mercedes UniMog</t>
  </si>
  <si>
    <t>VC0602.15892</t>
  </si>
  <si>
    <t>Right Side Door Mercedes UniMog</t>
  </si>
  <si>
    <t>VC0602.15703</t>
  </si>
  <si>
    <t>Front Screen Iseki TK538</t>
  </si>
  <si>
    <t>VC0602.15704</t>
  </si>
  <si>
    <t>Front Lower Left Iseki TK538</t>
  </si>
  <si>
    <t>VC0602.15705</t>
  </si>
  <si>
    <t>Front Lower Right Iseki TK538</t>
  </si>
  <si>
    <t>VC1004.15706</t>
  </si>
  <si>
    <t>Right Door Iseki TK538</t>
  </si>
  <si>
    <t>VC1004.15707</t>
  </si>
  <si>
    <t>Left Door Iseki TK538</t>
  </si>
  <si>
    <t>VC1004.15708</t>
  </si>
  <si>
    <t>Rear Screen Iseki TK538</t>
  </si>
  <si>
    <t>VC0604.15827</t>
  </si>
  <si>
    <t>Upper Front Menzi Muck M545</t>
  </si>
  <si>
    <t>VC0602.15828</t>
  </si>
  <si>
    <t>Lower Front Menzi Muck M545</t>
  </si>
  <si>
    <t>VC1202.15848</t>
  </si>
  <si>
    <t>Roof Pane Arktur</t>
  </si>
  <si>
    <t>VC0804.15646</t>
  </si>
  <si>
    <t>Vänster fram Ertec 7155-01-3615 BB</t>
  </si>
  <si>
    <t>7155-01-3615 BB</t>
  </si>
  <si>
    <t>VC1004.15647</t>
  </si>
  <si>
    <t>Mitten fram Ertec 7155-03-3615 CE</t>
  </si>
  <si>
    <t>7155-03-3615 CE</t>
  </si>
  <si>
    <t>VC0804.15648</t>
  </si>
  <si>
    <t>Höger fram Ertec 7155-01-3615 SB</t>
  </si>
  <si>
    <t>7155-01-3615 SB</t>
  </si>
  <si>
    <t>VC0452.15821</t>
  </si>
  <si>
    <t>Båtruta V &amp; H fram, Mats Holmberg</t>
  </si>
  <si>
    <t>VC0602.15797</t>
  </si>
  <si>
    <t>Door pane left front Hutchinson</t>
  </si>
  <si>
    <t>VC0604.15492.20</t>
  </si>
  <si>
    <t>Front Window Abelco ZL168</t>
  </si>
  <si>
    <t>413 [Övriga märken-Kallbockad/lite stål]</t>
  </si>
  <si>
    <t>VC1202.15876.03</t>
  </si>
  <si>
    <t>Right Tank Piranha V, 3 pcs</t>
  </si>
  <si>
    <t>VC1202.15876.04</t>
  </si>
  <si>
    <t>Right Tank Piranha V, 4 pcs</t>
  </si>
  <si>
    <t>VC1202.15877.03</t>
  </si>
  <si>
    <t>Left Tank Piranha V, 3 pcs</t>
  </si>
  <si>
    <t>VC1202.15877.04</t>
  </si>
  <si>
    <t>Left Tank Piranha V, 4 pcs</t>
  </si>
  <si>
    <t>Antons pris</t>
  </si>
  <si>
    <t>ProduktPrisGrupp1</t>
  </si>
  <si>
    <t>Volvo</t>
  </si>
  <si>
    <t>CAT</t>
  </si>
  <si>
    <t>Light Guard PC01 Caterpillar</t>
  </si>
  <si>
    <t>Hitachi</t>
  </si>
  <si>
    <t>Komatsu</t>
  </si>
  <si>
    <t>Hyundai</t>
  </si>
  <si>
    <t>Kobelco</t>
  </si>
  <si>
    <t>Doosan</t>
  </si>
  <si>
    <t>Daewoo</t>
  </si>
  <si>
    <t>Liebherr</t>
  </si>
  <si>
    <t>VC1225.15801.10</t>
  </si>
  <si>
    <t>Front window Komatsu Pc2000-8 inc. Film</t>
  </si>
  <si>
    <t>HmG 12 mm Clear</t>
  </si>
  <si>
    <t>JCB</t>
  </si>
  <si>
    <t>Custom</t>
  </si>
  <si>
    <t>Kawasaki</t>
  </si>
  <si>
    <t>Hidromek</t>
  </si>
  <si>
    <t>Ljungby</t>
  </si>
  <si>
    <t>Takeuchi</t>
  </si>
  <si>
    <t>Liu Gong</t>
  </si>
  <si>
    <t>Fuchs</t>
  </si>
  <si>
    <t>Energreen</t>
  </si>
  <si>
    <t>Jungheinrich</t>
  </si>
  <si>
    <t>Case</t>
  </si>
  <si>
    <t>NA</t>
  </si>
  <si>
    <t>Abelco</t>
  </si>
  <si>
    <t>Ahlmann</t>
  </si>
  <si>
    <t>Yanmar</t>
  </si>
  <si>
    <t>Atlas</t>
  </si>
  <si>
    <t>Maxcab</t>
  </si>
  <si>
    <t>Huddig</t>
  </si>
  <si>
    <t>Lännen</t>
  </si>
  <si>
    <t>BobCat</t>
  </si>
  <si>
    <t>Valtra</t>
  </si>
  <si>
    <t>Massey Ferguson</t>
  </si>
  <si>
    <t>John Deere</t>
  </si>
  <si>
    <t>Stocka</t>
  </si>
  <si>
    <t>Timberjack</t>
  </si>
  <si>
    <t>Manitou</t>
  </si>
  <si>
    <t>Genie</t>
  </si>
  <si>
    <t>JLG</t>
  </si>
  <si>
    <t>Ditch Witch</t>
  </si>
  <si>
    <t>Hara-Cab</t>
  </si>
  <si>
    <t>Mustang</t>
  </si>
  <si>
    <t>VW</t>
  </si>
  <si>
    <t>Turboloader</t>
  </si>
  <si>
    <t>Toyota Forghieri</t>
  </si>
  <si>
    <t xml:space="preserve">Toyota  </t>
  </si>
  <si>
    <t>Linde</t>
  </si>
  <si>
    <t>Echle</t>
  </si>
  <si>
    <t>Kubota</t>
  </si>
  <si>
    <t>Gradall</t>
  </si>
  <si>
    <t>Kesla</t>
  </si>
  <si>
    <t>Keller</t>
  </si>
  <si>
    <t>Sandvik</t>
  </si>
  <si>
    <t>Mercedes</t>
  </si>
  <si>
    <t>Iseki</t>
  </si>
  <si>
    <t>Menzi Muck</t>
  </si>
  <si>
    <t>Arkur</t>
  </si>
  <si>
    <t>Ertec</t>
  </si>
  <si>
    <t>V&amp;H</t>
  </si>
  <si>
    <t>Hutchinson</t>
  </si>
  <si>
    <t>Piranha</t>
  </si>
  <si>
    <t>Make</t>
  </si>
  <si>
    <t>Product code</t>
  </si>
  <si>
    <t>Placement, known model compability</t>
  </si>
  <si>
    <t>Build</t>
  </si>
  <si>
    <t>VAT 0%</t>
  </si>
  <si>
    <t>Original spare part</t>
  </si>
  <si>
    <t>LQ02C01301S001 / LQ50C01301S001/KHN25610</t>
  </si>
  <si>
    <t>YN02C01563P2 / 87563795</t>
  </si>
  <si>
    <t>YN02C02082P1 / NH72210328</t>
  </si>
  <si>
    <t>YT02C01156P1  / NH72952004</t>
  </si>
  <si>
    <t>YT02C01156P1 / NH72952004</t>
  </si>
  <si>
    <t>YT02C01072P1 / NH72950127</t>
  </si>
  <si>
    <t>423-926-4711 /5720 /5730</t>
  </si>
  <si>
    <t>419-926-5541 /51 /61</t>
  </si>
  <si>
    <t>208-53-23330 / 208-53-41571</t>
  </si>
  <si>
    <t>Boom Side Window Doosan DX ROPS/LC-5 (NOT LCR 140/235)</t>
  </si>
  <si>
    <t>89040120 /01005</t>
  </si>
  <si>
    <t>Upper Front Window Hitachi ZX 70-225 US</t>
  </si>
  <si>
    <t>VC0602.15953</t>
  </si>
  <si>
    <t>VC0602.15954</t>
  </si>
  <si>
    <t>Unknown, size: 967*971 mm</t>
  </si>
  <si>
    <t>Unknown, size: 370*500 mm</t>
  </si>
  <si>
    <t>Upper right door Valtra 8550 vm 2002</t>
  </si>
  <si>
    <t>Lower right door Valtra 8550 vm 2002</t>
  </si>
  <si>
    <t>VC0805.15936.10</t>
  </si>
  <si>
    <t>VC0805.15937.10</t>
  </si>
  <si>
    <t>Upper front CAT 320-323 NG inc film</t>
  </si>
  <si>
    <t>Lower  front CAT 320-323 NG inc film</t>
  </si>
  <si>
    <t>Upper Front Window Kobelco SK...-6 &amp; New Holland E (no SR)</t>
  </si>
  <si>
    <t>Upper Front Window Kobelco SR New Holland E-SR</t>
  </si>
  <si>
    <t>Upper Front Window Kobelco SR New Holland E-SR.incl film</t>
  </si>
  <si>
    <t>Lower Front Window KobelcoSR New Holland E-SR</t>
  </si>
  <si>
    <t>Lower Front Window KobelcoSR New Holland E-SR, incl film</t>
  </si>
  <si>
    <t xml:space="preserve">Upper Front Window New Holland B </t>
  </si>
  <si>
    <t>Upper Front New Holland ***C, Kobelco SR-3 &amp; SK-9 incl film</t>
  </si>
  <si>
    <t>VC1212.15161.10</t>
  </si>
  <si>
    <t>VC1204.15921</t>
  </si>
  <si>
    <t>Boom Side Pane Cat NG</t>
  </si>
  <si>
    <t>486-5427</t>
  </si>
  <si>
    <t>VC0802.15970</t>
  </si>
  <si>
    <t>Whole Front Window Cat  NG</t>
  </si>
  <si>
    <t>486-5437</t>
  </si>
  <si>
    <t>VC0602.15376</t>
  </si>
  <si>
    <t>NO LONGER SOLD! Lower Front Window Hitachi Z1 US</t>
  </si>
  <si>
    <t>This model can be not verified</t>
  </si>
  <si>
    <t>VC4090.15601.02</t>
  </si>
  <si>
    <t>Sacrificial film 3 pcs, JCB 15601</t>
  </si>
  <si>
    <t>156-6472 / 383-8541</t>
  </si>
  <si>
    <t>HmG Article no.</t>
  </si>
  <si>
    <t>Description</t>
  </si>
  <si>
    <t>HmG Config.</t>
  </si>
  <si>
    <t>VC1222.15248.36</t>
  </si>
  <si>
    <t>RABS Front Volvo EC/EW140-950C/D/E incl sacr. pane</t>
  </si>
  <si>
    <t>HmG 12 mm clear + 4 mm</t>
  </si>
  <si>
    <t>VC1222.15299.36</t>
  </si>
  <si>
    <t>RABS Front Volvo ECR 145-305C/D incl. sacr pane</t>
  </si>
  <si>
    <t>VC1222.15355.36</t>
  </si>
  <si>
    <t>RABS Front Volvo EC/EW140-700B incl. sacr. pane</t>
  </si>
  <si>
    <t>VC1222.15507.36</t>
  </si>
  <si>
    <t>RABS Front Volvo L60-350F/G/H incl. sacr. pane middle</t>
  </si>
  <si>
    <t>VC1222.15507.46</t>
  </si>
  <si>
    <t>RABS Front Volvo L60-350F/G/H incl. sacr. pane all 3</t>
  </si>
  <si>
    <t>HmG 12 mm clear + 6 mm x3</t>
  </si>
  <si>
    <t>VC1222.15682.76</t>
  </si>
  <si>
    <t>RABS Front  Volvo ECR58-88, incl sacr. pane   *</t>
  </si>
  <si>
    <t>VC1223.15779.30</t>
  </si>
  <si>
    <t>RABS Front Hitachi ZW140-550 -6, incl. film</t>
  </si>
  <si>
    <t>VC1223.15689.30</t>
  </si>
  <si>
    <t>RABS Front Cat 988 G/H incl. film</t>
  </si>
  <si>
    <t>VC1222.15619.66</t>
  </si>
  <si>
    <t>RABS front/roof Cat C. Incl sacr. pane</t>
  </si>
  <si>
    <t>VC1222.15463.36</t>
  </si>
  <si>
    <t>RABS Front Cat 950-982K/M incl. sacr pane middle</t>
  </si>
  <si>
    <t>VC1222.15463.46</t>
  </si>
  <si>
    <t>RABS Front Cat 950-982K/M incl. sacr pane all 3</t>
  </si>
  <si>
    <t>VC1222.15305.36</t>
  </si>
  <si>
    <t>RABS front Cat 323E-374F. incl. sacr. pane</t>
  </si>
  <si>
    <t>VC1222.15420.76</t>
  </si>
  <si>
    <t>RABS Front Hitachi ZX -3 HD incl sacr. pane + wiper</t>
  </si>
  <si>
    <t>VC1222.15421.76</t>
  </si>
  <si>
    <t>RABS Front Hitachi ZX -3 Std incl sacr. pane + wiper</t>
  </si>
  <si>
    <t>VC1222.15662.76</t>
  </si>
  <si>
    <t>RABS Front Universal incl sacr. pane &amp; wiper   **</t>
  </si>
  <si>
    <t>VC1222.15740.76</t>
  </si>
  <si>
    <t>RABS Front Hitachi ZX-5-6, incl sacr screen + wiper</t>
  </si>
  <si>
    <t>VC1222.15538.36</t>
  </si>
  <si>
    <t>RABS Frame front Liebherr 926-956, incl sacr. pane</t>
  </si>
  <si>
    <t>VC1222.15800.76</t>
  </si>
  <si>
    <t>RABS Front Komatsu -8-11, incl sacr. pane + wiper</t>
  </si>
  <si>
    <t>VC1222.15487.76</t>
  </si>
  <si>
    <t>RABS Front Hyundai -9A, incl. sacr. pane &amp; wiper   *</t>
  </si>
  <si>
    <t>VC1222.15802.36</t>
  </si>
  <si>
    <t>RABS front Kobelco SK 210-800 LC. incl. sacr. pane</t>
  </si>
  <si>
    <t>VC1222.15802.76</t>
  </si>
  <si>
    <t>RABS front Kobelco SK 210-800 LC. incl. sacr. pane &amp; wiper</t>
  </si>
  <si>
    <t>VC1222.15803.76</t>
  </si>
  <si>
    <t>RABS front Case CX130-450 C/D. incl. sacr. pane &amp; wiper</t>
  </si>
  <si>
    <t>VC1223.15688.30</t>
  </si>
  <si>
    <t>RABS front Åkerman 450, incl film</t>
  </si>
  <si>
    <t>VC1223.15905.76</t>
  </si>
  <si>
    <t>RABS front Doosan DX (ROPS) 140-530 LC-5, incl sacr. pane &amp; wiper</t>
  </si>
  <si>
    <t>*Tämä on VC1222.15662. jonka mukana toimitetaan sovitusosat</t>
  </si>
  <si>
    <t>**Universaali karmijärjestelmä, ei sovi suoraan "mihinkään malliin"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</si>
</sst>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_-* #,##0\ [$€-1]_-;\-* #,##0\ [$€-1]_-;_-* &quot;-&quot;??\ [$€-1]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" fillId="0" borderId="0" xfId="0" applyFont="1"/>
    <xf numFmtId="164" fontId="1" fillId="0" borderId="1" xfId="0" applyFont="1" applyBorder="1"/>
    <xf numFmtId="49" fontId="1" fillId="0" borderId="1" xfId="0" applyNumberFormat="1" applyFont="1" applyBorder="1" applyAlignment="1">
      <alignment horizontal="left"/>
    </xf>
    <xf numFmtId="164" fontId="0" fillId="0" borderId="0" xfId="0" applyAlignment="1" applyProtection="1">
      <alignment horizontal="center"/>
      <protection locked="0" hidden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4" fontId="0" fillId="0" borderId="0" xfId="0" applyAlignment="1" applyProtection="1">
      <alignment horizontal="center"/>
      <protection hidden="1"/>
    </xf>
    <xf numFmtId="164" fontId="1" fillId="0" borderId="1" xfId="0" applyFont="1" applyBorder="1" applyProtection="1">
      <protection hidden="1"/>
    </xf>
    <xf numFmtId="49" fontId="1" fillId="0" borderId="1" xfId="0" applyNumberFormat="1" applyFon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Protection="1">
      <protection hidden="1"/>
    </xf>
    <xf numFmtId="164" fontId="2" fillId="0" borderId="0" xfId="0" applyFont="1" applyAlignment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center"/>
      <protection locked="0" hidden="1"/>
    </xf>
    <xf numFmtId="164" fontId="2" fillId="0" borderId="0" xfId="0" applyFont="1" applyAlignment="1">
      <alignment horizontal="center"/>
    </xf>
    <xf numFmtId="164" fontId="3" fillId="0" borderId="0" xfId="0" applyFont="1"/>
    <xf numFmtId="164" fontId="3" fillId="0" borderId="1" xfId="0" applyFont="1" applyBorder="1"/>
    <xf numFmtId="49" fontId="3" fillId="0" borderId="1" xfId="0" applyNumberFormat="1" applyFont="1" applyBorder="1" applyAlignment="1">
      <alignment horizontal="left"/>
    </xf>
    <xf numFmtId="164" fontId="4" fillId="0" borderId="0" xfId="0" applyFont="1"/>
    <xf numFmtId="164" fontId="5" fillId="0" borderId="1" xfId="0" applyFont="1" applyBorder="1"/>
    <xf numFmtId="164" fontId="5" fillId="0" borderId="2" xfId="0" applyFont="1" applyBorder="1"/>
    <xf numFmtId="164" fontId="5" fillId="0" borderId="0" xfId="0" applyFont="1"/>
    <xf numFmtId="164" fontId="5" fillId="0" borderId="0" xfId="0" applyFont="1" applyFill="1" applyBorder="1"/>
    <xf numFmtId="164" fontId="6" fillId="0" borderId="1" xfId="0" applyFont="1" applyBorder="1"/>
    <xf numFmtId="164" fontId="6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5" fillId="0" borderId="1" xfId="0" applyFont="1" applyFill="1" applyBorder="1"/>
    <xf numFmtId="165" fontId="5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2095499</xdr:colOff>
      <xdr:row>1</xdr:row>
      <xdr:rowOff>83343</xdr:rowOff>
    </xdr:from>
    <xdr:to>
      <xdr:col>11</xdr:col>
      <xdr:colOff>71438</xdr:colOff>
      <xdr:row>11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4BDDDD-8A0D-4222-8B55-0F7B32BD4675}"/>
            </a:ext>
          </a:extLst>
        </xdr:cNvPr>
        <xdr:cNvSpPr txBox="1"/>
      </xdr:nvSpPr>
      <xdr:spPr>
        <a:xfrm>
          <a:off x="13930312" y="273843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123825</xdr:rowOff>
    </xdr:from>
    <xdr:to>
      <xdr:col>9</xdr:col>
      <xdr:colOff>30957</xdr:colOff>
      <xdr:row>11</xdr:row>
      <xdr:rowOff>88106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B6DD57-D995-48B0-9ACC-D6C582800A92}"/>
            </a:ext>
          </a:extLst>
        </xdr:cNvPr>
        <xdr:cNvSpPr txBox="1"/>
      </xdr:nvSpPr>
      <xdr:spPr>
        <a:xfrm>
          <a:off x="7934325" y="314325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2333625</xdr:colOff>
      <xdr:row>1</xdr:row>
      <xdr:rowOff>59531</xdr:rowOff>
    </xdr:from>
    <xdr:to>
      <xdr:col>11</xdr:col>
      <xdr:colOff>142876</xdr:colOff>
      <xdr:row>11</xdr:row>
      <xdr:rowOff>23812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9611D8-24F8-4C03-9505-28F181659C5E}"/>
            </a:ext>
          </a:extLst>
        </xdr:cNvPr>
        <xdr:cNvSpPr txBox="1"/>
      </xdr:nvSpPr>
      <xdr:spPr>
        <a:xfrm>
          <a:off x="11310938" y="250031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2226468</xdr:colOff>
      <xdr:row>1</xdr:row>
      <xdr:rowOff>59531</xdr:rowOff>
    </xdr:from>
    <xdr:to>
      <xdr:col>11</xdr:col>
      <xdr:colOff>35719</xdr:colOff>
      <xdr:row>11</xdr:row>
      <xdr:rowOff>23812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DD8C35D-0040-43C1-A71A-EE4AF4E331DA}"/>
            </a:ext>
          </a:extLst>
        </xdr:cNvPr>
        <xdr:cNvSpPr txBox="1"/>
      </xdr:nvSpPr>
      <xdr:spPr>
        <a:xfrm>
          <a:off x="11168062" y="250031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2498911</xdr:colOff>
      <xdr:row>1</xdr:row>
      <xdr:rowOff>78441</xdr:rowOff>
    </xdr:from>
    <xdr:to>
      <xdr:col>12</xdr:col>
      <xdr:colOff>308863</xdr:colOff>
      <xdr:row>11</xdr:row>
      <xdr:rowOff>42722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96A02D-7E55-45B2-86ED-13EDD5CAE8B3}"/>
            </a:ext>
          </a:extLst>
        </xdr:cNvPr>
        <xdr:cNvSpPr txBox="1"/>
      </xdr:nvSpPr>
      <xdr:spPr>
        <a:xfrm>
          <a:off x="11497235" y="268941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</xdr:row>
      <xdr:rowOff>28575</xdr:rowOff>
    </xdr:from>
    <xdr:to>
      <xdr:col>13</xdr:col>
      <xdr:colOff>21432</xdr:colOff>
      <xdr:row>13</xdr:row>
      <xdr:rowOff>69056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616B07-618F-48D3-90BC-38B5687066CD}"/>
            </a:ext>
          </a:extLst>
        </xdr:cNvPr>
        <xdr:cNvSpPr txBox="1"/>
      </xdr:nvSpPr>
      <xdr:spPr>
        <a:xfrm>
          <a:off x="10496550" y="180975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2958352</xdr:colOff>
      <xdr:row>1</xdr:row>
      <xdr:rowOff>67235</xdr:rowOff>
    </xdr:from>
    <xdr:to>
      <xdr:col>11</xdr:col>
      <xdr:colOff>196803</xdr:colOff>
      <xdr:row>11</xdr:row>
      <xdr:rowOff>31516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22A031-AEF4-4A72-BB2F-97E46979E493}"/>
            </a:ext>
          </a:extLst>
        </xdr:cNvPr>
        <xdr:cNvSpPr txBox="1"/>
      </xdr:nvSpPr>
      <xdr:spPr>
        <a:xfrm>
          <a:off x="11934264" y="257735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2745442</xdr:colOff>
      <xdr:row>0</xdr:row>
      <xdr:rowOff>145677</xdr:rowOff>
    </xdr:from>
    <xdr:to>
      <xdr:col>11</xdr:col>
      <xdr:colOff>555393</xdr:colOff>
      <xdr:row>10</xdr:row>
      <xdr:rowOff>109958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02BD09-D975-4C45-ABA2-592EB1620812}"/>
            </a:ext>
          </a:extLst>
        </xdr:cNvPr>
        <xdr:cNvSpPr txBox="1"/>
      </xdr:nvSpPr>
      <xdr:spPr>
        <a:xfrm>
          <a:off x="11665324" y="145677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</xdr:colOff>
      <xdr:row>1</xdr:row>
      <xdr:rowOff>23812</xdr:rowOff>
    </xdr:from>
    <xdr:to>
      <xdr:col>11</xdr:col>
      <xdr:colOff>595313</xdr:colOff>
      <xdr:row>10</xdr:row>
      <xdr:rowOff>178593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23C213-986B-4FFD-A66A-1017BE6F2C4C}"/>
            </a:ext>
          </a:extLst>
        </xdr:cNvPr>
        <xdr:cNvSpPr txBox="1"/>
      </xdr:nvSpPr>
      <xdr:spPr>
        <a:xfrm>
          <a:off x="14049375" y="214312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2750344</xdr:colOff>
      <xdr:row>1</xdr:row>
      <xdr:rowOff>23813</xdr:rowOff>
    </xdr:from>
    <xdr:to>
      <xdr:col>11</xdr:col>
      <xdr:colOff>559595</xdr:colOff>
      <xdr:row>10</xdr:row>
      <xdr:rowOff>178594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40F32A-D4F8-42D9-9052-2A4353FD6D80}"/>
            </a:ext>
          </a:extLst>
        </xdr:cNvPr>
        <xdr:cNvSpPr txBox="1"/>
      </xdr:nvSpPr>
      <xdr:spPr>
        <a:xfrm>
          <a:off x="11930063" y="214313"/>
          <a:ext cx="2393157" cy="1869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NB!</a:t>
          </a:r>
        </a:p>
        <a:p>
          <a:r>
            <a:rPr lang="fi-FI" sz="1100"/>
            <a:t>From 2020-6-1</a:t>
          </a:r>
        </a:p>
        <a:p>
          <a:r>
            <a:rPr lang="fi-FI" sz="1100"/>
            <a:t>The gluekit is </a:t>
          </a:r>
          <a:r>
            <a:rPr lang="fi-FI" sz="1100" u="sng"/>
            <a:t>no longer included</a:t>
          </a:r>
          <a:r>
            <a:rPr lang="fi-FI" sz="1100" u="sng" baseline="0"/>
            <a:t> </a:t>
          </a:r>
          <a:r>
            <a:rPr lang="fi-FI" sz="1100" baseline="0"/>
            <a:t>in product price!</a:t>
          </a:r>
        </a:p>
        <a:p>
          <a:r>
            <a:rPr lang="fi-FI" sz="1100" baseline="0"/>
            <a:t>The kit code is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VT551</a:t>
          </a:r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the name is: </a:t>
          </a:r>
        </a:p>
        <a:p>
          <a:r>
            <a:rPr lang="fi-FI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Glue Kit Teroson PU 8597 1C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price per kit is 60 €.</a:t>
          </a:r>
        </a:p>
        <a:p>
          <a:r>
            <a:rPr lang="fi-FI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Boom windows might need up to 3 kits.</a:t>
          </a:r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"/>
  <sheetViews>
    <sheetView topLeftCell="B1" zoomScale="80" zoomScaleNormal="80" workbookViewId="0">
      <pane ySplit="1" topLeftCell="A2" activePane="bottomLeft" state="frozen"/>
      <selection activeCell="D1" sqref="D1"/>
      <selection pane="bottomLeft" activeCell="I15" sqref="I15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5.5703125" style="1" customWidth="1"/>
    <col min="6" max="6" width="41.42578125" style="1" bestFit="1" customWidth="1"/>
    <col min="7" max="7" width="15.5703125" style="1" hidden="1" customWidth="1"/>
    <col min="8" max="8" width="38.85546875" style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2" t="s">
        <v>1948</v>
      </c>
      <c r="B2" t="s">
        <v>234</v>
      </c>
      <c r="C2" t="s">
        <v>235</v>
      </c>
      <c r="D2" t="s">
        <v>0</v>
      </c>
      <c r="E2" s="6">
        <f>G2/0.47</f>
        <v>402.55319148936172</v>
      </c>
      <c r="F2" s="1" t="s">
        <v>236</v>
      </c>
      <c r="G2" s="1">
        <v>189.2</v>
      </c>
      <c r="H2" s="1" t="s">
        <v>237</v>
      </c>
    </row>
    <row r="3" spans="1:8" x14ac:dyDescent="0.25">
      <c r="A3" s="2" t="s">
        <v>1948</v>
      </c>
      <c r="B3" t="s">
        <v>238</v>
      </c>
      <c r="C3" t="s">
        <v>235</v>
      </c>
      <c r="D3" t="s">
        <v>6</v>
      </c>
      <c r="E3" s="6">
        <f t="shared" ref="E3:E57" si="0">(G3/0.47)+30</f>
        <v>492.46808510638306</v>
      </c>
      <c r="F3" s="1" t="s">
        <v>236</v>
      </c>
      <c r="G3" s="1">
        <v>217.36</v>
      </c>
      <c r="H3" s="1" t="s">
        <v>237</v>
      </c>
    </row>
    <row r="4" spans="1:8" x14ac:dyDescent="0.25">
      <c r="A4" s="2" t="s">
        <v>1948</v>
      </c>
      <c r="B4" t="s">
        <v>239</v>
      </c>
      <c r="C4" t="s">
        <v>240</v>
      </c>
      <c r="D4" t="s">
        <v>0</v>
      </c>
      <c r="E4" s="6">
        <f t="shared" si="0"/>
        <v>388.55319148936172</v>
      </c>
      <c r="F4" s="1" t="s">
        <v>241</v>
      </c>
      <c r="G4" s="1">
        <v>168.52</v>
      </c>
      <c r="H4" s="1" t="s">
        <v>237</v>
      </c>
    </row>
    <row r="5" spans="1:8" x14ac:dyDescent="0.25">
      <c r="A5" s="2" t="s">
        <v>1948</v>
      </c>
      <c r="B5" t="s">
        <v>242</v>
      </c>
      <c r="C5" t="s">
        <v>240</v>
      </c>
      <c r="D5" t="s">
        <v>6</v>
      </c>
      <c r="E5" s="6">
        <f t="shared" si="0"/>
        <v>440.97872340425533</v>
      </c>
      <c r="F5" s="1" t="s">
        <v>241</v>
      </c>
      <c r="G5" s="1">
        <v>193.16</v>
      </c>
      <c r="H5" s="1" t="s">
        <v>237</v>
      </c>
    </row>
    <row r="6" spans="1:8" x14ac:dyDescent="0.25">
      <c r="A6" s="2" t="s">
        <v>1948</v>
      </c>
      <c r="B6" t="s">
        <v>243</v>
      </c>
      <c r="C6" t="s">
        <v>244</v>
      </c>
      <c r="D6" t="s">
        <v>0</v>
      </c>
      <c r="E6" s="6">
        <f t="shared" si="0"/>
        <v>748.97872340425545</v>
      </c>
      <c r="F6" s="1" t="s">
        <v>64</v>
      </c>
      <c r="G6" s="1">
        <v>337.92</v>
      </c>
      <c r="H6" s="1" t="s">
        <v>237</v>
      </c>
    </row>
    <row r="7" spans="1:8" x14ac:dyDescent="0.25">
      <c r="A7" s="2" t="s">
        <v>1948</v>
      </c>
      <c r="B7" t="s">
        <v>245</v>
      </c>
      <c r="C7" t="s">
        <v>244</v>
      </c>
      <c r="D7" t="s">
        <v>6</v>
      </c>
      <c r="E7" s="6">
        <f t="shared" si="0"/>
        <v>855.70212765957444</v>
      </c>
      <c r="F7" s="1" t="s">
        <v>64</v>
      </c>
      <c r="G7" s="1">
        <v>388.08</v>
      </c>
      <c r="H7" s="1" t="s">
        <v>237</v>
      </c>
    </row>
    <row r="8" spans="1:8" x14ac:dyDescent="0.25">
      <c r="A8" s="2" t="s">
        <v>1948</v>
      </c>
      <c r="B8" t="s">
        <v>246</v>
      </c>
      <c r="C8" t="s">
        <v>244</v>
      </c>
      <c r="D8" t="s">
        <v>247</v>
      </c>
      <c r="E8" s="6">
        <f>(G8/0.47)+30+162</f>
        <v>1072.936170212766</v>
      </c>
      <c r="F8" s="1" t="s">
        <v>64</v>
      </c>
      <c r="G8" s="1">
        <v>414.04</v>
      </c>
      <c r="H8" s="1" t="s">
        <v>237</v>
      </c>
    </row>
    <row r="9" spans="1:8" x14ac:dyDescent="0.25">
      <c r="A9" s="2" t="s">
        <v>1948</v>
      </c>
      <c r="B9" t="s">
        <v>248</v>
      </c>
      <c r="C9" t="s">
        <v>249</v>
      </c>
      <c r="D9" t="s">
        <v>23</v>
      </c>
      <c r="E9" s="6">
        <f>(G9/0.47)+30+162</f>
        <v>1210.5531914893618</v>
      </c>
      <c r="F9" s="1" t="s">
        <v>250</v>
      </c>
      <c r="G9" s="1">
        <v>478.72</v>
      </c>
      <c r="H9" s="1" t="s">
        <v>237</v>
      </c>
    </row>
    <row r="10" spans="1:8" x14ac:dyDescent="0.25">
      <c r="A10" s="2" t="s">
        <v>1948</v>
      </c>
      <c r="B10" t="s">
        <v>251</v>
      </c>
      <c r="C10" t="s">
        <v>249</v>
      </c>
      <c r="D10" t="s">
        <v>21</v>
      </c>
      <c r="E10" s="6">
        <f>(G10/0.47)+30+172</f>
        <v>1160.6382978723404</v>
      </c>
      <c r="F10" s="1" t="s">
        <v>252</v>
      </c>
      <c r="G10" s="1">
        <v>450.56</v>
      </c>
      <c r="H10" s="1" t="s">
        <v>237</v>
      </c>
    </row>
    <row r="11" spans="1:8" x14ac:dyDescent="0.25">
      <c r="A11" s="2" t="s">
        <v>1948</v>
      </c>
      <c r="B11" t="s">
        <v>253</v>
      </c>
      <c r="C11" t="s">
        <v>249</v>
      </c>
      <c r="D11" t="s">
        <v>28</v>
      </c>
      <c r="E11" s="6">
        <f>(G11/0.47)+30+172</f>
        <v>1229.9148936170213</v>
      </c>
      <c r="F11" s="1" t="s">
        <v>250</v>
      </c>
      <c r="G11" s="1">
        <v>483.12</v>
      </c>
      <c r="H11" s="1" t="s">
        <v>237</v>
      </c>
    </row>
    <row r="12" spans="1:8" x14ac:dyDescent="0.25">
      <c r="A12" s="2" t="s">
        <v>1948</v>
      </c>
      <c r="B12" t="s">
        <v>254</v>
      </c>
      <c r="C12" t="s">
        <v>249</v>
      </c>
      <c r="D12" t="s">
        <v>30</v>
      </c>
      <c r="E12" s="6">
        <f>(G12/0.47)+30+172</f>
        <v>1346</v>
      </c>
      <c r="F12" s="1" t="s">
        <v>250</v>
      </c>
      <c r="G12" s="1">
        <v>537.67999999999995</v>
      </c>
      <c r="H12" s="1" t="s">
        <v>237</v>
      </c>
    </row>
    <row r="13" spans="1:8" x14ac:dyDescent="0.25">
      <c r="A13" s="2" t="s">
        <v>1948</v>
      </c>
      <c r="B13" t="s">
        <v>256</v>
      </c>
      <c r="C13" t="s">
        <v>257</v>
      </c>
      <c r="D13" t="s">
        <v>5</v>
      </c>
      <c r="E13" s="6">
        <f t="shared" si="0"/>
        <v>832.29787234042556</v>
      </c>
      <c r="F13" s="1" t="s">
        <v>255</v>
      </c>
      <c r="G13" s="1">
        <v>377.08</v>
      </c>
      <c r="H13" s="1" t="s">
        <v>237</v>
      </c>
    </row>
    <row r="14" spans="1:8" x14ac:dyDescent="0.25">
      <c r="A14" s="2" t="s">
        <v>1948</v>
      </c>
      <c r="B14" t="s">
        <v>258</v>
      </c>
      <c r="C14" t="s">
        <v>257</v>
      </c>
      <c r="D14" t="s">
        <v>8</v>
      </c>
      <c r="E14" s="6">
        <f t="shared" si="0"/>
        <v>935.27659574468089</v>
      </c>
      <c r="F14" s="1" t="s">
        <v>255</v>
      </c>
      <c r="G14" s="1">
        <v>425.48</v>
      </c>
      <c r="H14" s="1" t="s">
        <v>237</v>
      </c>
    </row>
    <row r="15" spans="1:8" x14ac:dyDescent="0.25">
      <c r="A15" s="2" t="s">
        <v>1948</v>
      </c>
      <c r="B15" t="s">
        <v>259</v>
      </c>
      <c r="C15" t="s">
        <v>257</v>
      </c>
      <c r="D15" t="s">
        <v>12</v>
      </c>
      <c r="E15" s="6">
        <f t="shared" si="0"/>
        <v>997.06382978723411</v>
      </c>
      <c r="F15" s="1" t="s">
        <v>255</v>
      </c>
      <c r="G15" s="1">
        <v>454.52</v>
      </c>
      <c r="H15" s="1" t="s">
        <v>237</v>
      </c>
    </row>
    <row r="16" spans="1:8" x14ac:dyDescent="0.25">
      <c r="A16" s="2" t="s">
        <v>1948</v>
      </c>
      <c r="B16" t="s">
        <v>260</v>
      </c>
      <c r="C16" t="s">
        <v>261</v>
      </c>
      <c r="D16" t="s">
        <v>19</v>
      </c>
      <c r="E16" s="6">
        <f t="shared" si="0"/>
        <v>358.59574468085106</v>
      </c>
      <c r="F16" s="1" t="s">
        <v>64</v>
      </c>
      <c r="G16" s="1">
        <v>154.44</v>
      </c>
      <c r="H16" s="1" t="s">
        <v>237</v>
      </c>
    </row>
    <row r="17" spans="1:8" x14ac:dyDescent="0.25">
      <c r="A17" s="2" t="s">
        <v>1948</v>
      </c>
      <c r="B17" t="s">
        <v>262</v>
      </c>
      <c r="C17" t="s">
        <v>261</v>
      </c>
      <c r="D17" t="s">
        <v>21</v>
      </c>
      <c r="E17" s="6">
        <f t="shared" si="0"/>
        <v>399.78723404255322</v>
      </c>
      <c r="F17" s="1" t="s">
        <v>64</v>
      </c>
      <c r="G17" s="1">
        <v>173.8</v>
      </c>
      <c r="H17" s="1" t="s">
        <v>237</v>
      </c>
    </row>
    <row r="18" spans="1:8" x14ac:dyDescent="0.25">
      <c r="A18" s="2" t="s">
        <v>1948</v>
      </c>
      <c r="B18" t="s">
        <v>263</v>
      </c>
      <c r="C18" t="s">
        <v>264</v>
      </c>
      <c r="D18" t="s">
        <v>19</v>
      </c>
      <c r="E18" s="6">
        <f t="shared" si="0"/>
        <v>332.38297872340428</v>
      </c>
      <c r="F18" s="1" t="s">
        <v>265</v>
      </c>
      <c r="G18" s="1">
        <v>142.12</v>
      </c>
      <c r="H18" s="1" t="s">
        <v>237</v>
      </c>
    </row>
    <row r="19" spans="1:8" x14ac:dyDescent="0.25">
      <c r="A19" s="2" t="s">
        <v>1948</v>
      </c>
      <c r="B19" t="s">
        <v>266</v>
      </c>
      <c r="C19" t="s">
        <v>264</v>
      </c>
      <c r="D19" t="s">
        <v>21</v>
      </c>
      <c r="E19" s="6">
        <f t="shared" si="0"/>
        <v>370.7659574468085</v>
      </c>
      <c r="F19" s="1" t="s">
        <v>265</v>
      </c>
      <c r="G19" s="1">
        <v>160.16</v>
      </c>
      <c r="H19" s="1" t="s">
        <v>237</v>
      </c>
    </row>
    <row r="20" spans="1:8" x14ac:dyDescent="0.25">
      <c r="A20" s="2" t="s">
        <v>1948</v>
      </c>
      <c r="B20" t="s">
        <v>267</v>
      </c>
      <c r="C20" t="s">
        <v>264</v>
      </c>
      <c r="D20" t="s">
        <v>30</v>
      </c>
      <c r="E20" s="6">
        <f t="shared" si="0"/>
        <v>431.61702127659572</v>
      </c>
      <c r="F20" s="1" t="s">
        <v>265</v>
      </c>
      <c r="G20" s="1">
        <v>188.76</v>
      </c>
      <c r="H20" s="1" t="s">
        <v>237</v>
      </c>
    </row>
    <row r="21" spans="1:8" x14ac:dyDescent="0.25">
      <c r="A21" s="2" t="s">
        <v>1948</v>
      </c>
      <c r="B21" t="s">
        <v>268</v>
      </c>
      <c r="C21" t="s">
        <v>269</v>
      </c>
      <c r="D21" t="s">
        <v>270</v>
      </c>
      <c r="E21" s="6">
        <f t="shared" si="0"/>
        <v>747.10638297872345</v>
      </c>
      <c r="F21" s="1" t="s">
        <v>271</v>
      </c>
      <c r="G21" s="1">
        <v>337.04</v>
      </c>
      <c r="H21" s="1" t="s">
        <v>237</v>
      </c>
    </row>
    <row r="22" spans="1:8" x14ac:dyDescent="0.25">
      <c r="A22" s="2" t="s">
        <v>1948</v>
      </c>
      <c r="B22" t="s">
        <v>272</v>
      </c>
      <c r="C22" t="s">
        <v>269</v>
      </c>
      <c r="D22" t="s">
        <v>108</v>
      </c>
      <c r="E22" s="6">
        <f t="shared" si="0"/>
        <v>831.36170212765956</v>
      </c>
      <c r="F22" s="1" t="s">
        <v>271</v>
      </c>
      <c r="G22" s="1">
        <v>376.64</v>
      </c>
      <c r="H22" s="1" t="s">
        <v>237</v>
      </c>
    </row>
    <row r="23" spans="1:8" x14ac:dyDescent="0.25">
      <c r="A23" s="2" t="s">
        <v>1948</v>
      </c>
      <c r="B23" t="s">
        <v>273</v>
      </c>
      <c r="C23" t="s">
        <v>274</v>
      </c>
      <c r="D23" t="s">
        <v>5</v>
      </c>
      <c r="E23" s="6">
        <f t="shared" si="0"/>
        <v>358.59574468085106</v>
      </c>
      <c r="F23" s="1" t="s">
        <v>275</v>
      </c>
      <c r="G23" s="1">
        <v>154.44</v>
      </c>
      <c r="H23" s="1" t="s">
        <v>237</v>
      </c>
    </row>
    <row r="24" spans="1:8" x14ac:dyDescent="0.25">
      <c r="A24" s="2" t="s">
        <v>1948</v>
      </c>
      <c r="B24" t="s">
        <v>276</v>
      </c>
      <c r="C24" t="s">
        <v>277</v>
      </c>
      <c r="D24" t="s">
        <v>0</v>
      </c>
      <c r="E24" s="6">
        <f t="shared" si="0"/>
        <v>285.57446808510645</v>
      </c>
      <c r="F24" s="1" t="s">
        <v>275</v>
      </c>
      <c r="G24" s="1">
        <v>120.12</v>
      </c>
      <c r="H24" s="1" t="s">
        <v>237</v>
      </c>
    </row>
    <row r="25" spans="1:8" x14ac:dyDescent="0.25">
      <c r="A25" s="2" t="s">
        <v>1948</v>
      </c>
      <c r="B25" t="s">
        <v>278</v>
      </c>
      <c r="C25" t="s">
        <v>274</v>
      </c>
      <c r="D25" t="s">
        <v>8</v>
      </c>
      <c r="E25" s="6">
        <f t="shared" si="0"/>
        <v>396.97872340425533</v>
      </c>
      <c r="F25" s="1" t="s">
        <v>275</v>
      </c>
      <c r="G25" s="1">
        <v>172.48</v>
      </c>
      <c r="H25" s="1" t="s">
        <v>237</v>
      </c>
    </row>
    <row r="26" spans="1:8" x14ac:dyDescent="0.25">
      <c r="A26" s="2" t="s">
        <v>1948</v>
      </c>
      <c r="B26" t="s">
        <v>279</v>
      </c>
      <c r="C26" t="s">
        <v>277</v>
      </c>
      <c r="D26" t="s">
        <v>6</v>
      </c>
      <c r="E26" s="6">
        <f t="shared" si="0"/>
        <v>323.95744680851067</v>
      </c>
      <c r="F26" s="1" t="s">
        <v>275</v>
      </c>
      <c r="G26" s="1">
        <v>138.16</v>
      </c>
      <c r="H26" s="1" t="s">
        <v>237</v>
      </c>
    </row>
    <row r="27" spans="1:8" x14ac:dyDescent="0.25">
      <c r="A27" s="2" t="s">
        <v>1948</v>
      </c>
      <c r="B27" t="s">
        <v>280</v>
      </c>
      <c r="C27" t="s">
        <v>281</v>
      </c>
      <c r="D27" t="s">
        <v>0</v>
      </c>
      <c r="E27" s="6">
        <f t="shared" si="0"/>
        <v>686.25531914893622</v>
      </c>
      <c r="F27" s="1" t="s">
        <v>282</v>
      </c>
      <c r="G27" s="1">
        <v>308.44</v>
      </c>
      <c r="H27" s="1" t="s">
        <v>237</v>
      </c>
    </row>
    <row r="28" spans="1:8" x14ac:dyDescent="0.25">
      <c r="A28" s="2" t="s">
        <v>1948</v>
      </c>
      <c r="B28" t="s">
        <v>283</v>
      </c>
      <c r="C28" t="s">
        <v>284</v>
      </c>
      <c r="D28" t="s">
        <v>8</v>
      </c>
      <c r="E28" s="6">
        <f>(G28/0.45)+30</f>
        <v>932.48888888888882</v>
      </c>
      <c r="F28" s="1" t="s">
        <v>282</v>
      </c>
      <c r="G28" s="1">
        <v>406.12</v>
      </c>
      <c r="H28" s="1" t="s">
        <v>237</v>
      </c>
    </row>
    <row r="29" spans="1:8" x14ac:dyDescent="0.25">
      <c r="A29" s="2" t="s">
        <v>1948</v>
      </c>
      <c r="B29" t="s">
        <v>285</v>
      </c>
      <c r="C29" t="s">
        <v>281</v>
      </c>
      <c r="D29" t="s">
        <v>9</v>
      </c>
      <c r="E29" s="6">
        <f t="shared" si="0"/>
        <v>842.59574468085111</v>
      </c>
      <c r="F29" s="1" t="s">
        <v>282</v>
      </c>
      <c r="G29" s="1">
        <v>381.92</v>
      </c>
      <c r="H29" s="1" t="s">
        <v>237</v>
      </c>
    </row>
    <row r="30" spans="1:8" x14ac:dyDescent="0.25">
      <c r="A30" s="2" t="s">
        <v>1948</v>
      </c>
      <c r="B30" t="s">
        <v>286</v>
      </c>
      <c r="C30" t="s">
        <v>287</v>
      </c>
      <c r="D30" t="s">
        <v>9</v>
      </c>
      <c r="E30" s="6">
        <f>(G30/0.45)+30</f>
        <v>932.48888888888882</v>
      </c>
      <c r="F30" s="1" t="s">
        <v>64</v>
      </c>
      <c r="G30" s="1">
        <v>406.12</v>
      </c>
      <c r="H30" s="1" t="s">
        <v>237</v>
      </c>
    </row>
    <row r="31" spans="1:8" x14ac:dyDescent="0.25">
      <c r="A31" s="2" t="s">
        <v>1948</v>
      </c>
      <c r="B31" t="s">
        <v>288</v>
      </c>
      <c r="C31" t="s">
        <v>289</v>
      </c>
      <c r="D31" t="s">
        <v>0</v>
      </c>
      <c r="E31" s="6">
        <f t="shared" si="0"/>
        <v>394.17021276595744</v>
      </c>
      <c r="F31" s="1" t="s">
        <v>290</v>
      </c>
      <c r="G31" s="1">
        <v>171.16</v>
      </c>
      <c r="H31" s="1" t="s">
        <v>237</v>
      </c>
    </row>
    <row r="32" spans="1:8" x14ac:dyDescent="0.25">
      <c r="A32" s="2" t="s">
        <v>1948</v>
      </c>
      <c r="B32" t="s">
        <v>291</v>
      </c>
      <c r="C32" t="s">
        <v>292</v>
      </c>
      <c r="D32" t="s">
        <v>0</v>
      </c>
      <c r="E32" s="6">
        <f t="shared" si="0"/>
        <v>285.57446808510645</v>
      </c>
      <c r="F32" s="1" t="s">
        <v>64</v>
      </c>
      <c r="G32" s="1">
        <v>120.12</v>
      </c>
      <c r="H32" s="1" t="s">
        <v>237</v>
      </c>
    </row>
    <row r="33" spans="1:8" x14ac:dyDescent="0.25">
      <c r="A33" s="2" t="s">
        <v>1948</v>
      </c>
      <c r="B33" t="s">
        <v>294</v>
      </c>
      <c r="C33" t="s">
        <v>295</v>
      </c>
      <c r="D33" t="s">
        <v>270</v>
      </c>
      <c r="E33" s="6">
        <f t="shared" si="0"/>
        <v>574.85106382978722</v>
      </c>
      <c r="F33" s="1" t="s">
        <v>293</v>
      </c>
      <c r="G33" s="1">
        <v>256.08</v>
      </c>
      <c r="H33" s="1" t="s">
        <v>237</v>
      </c>
    </row>
    <row r="34" spans="1:8" x14ac:dyDescent="0.25">
      <c r="A34" s="2" t="s">
        <v>1948</v>
      </c>
      <c r="B34" t="s">
        <v>296</v>
      </c>
      <c r="C34" t="s">
        <v>295</v>
      </c>
      <c r="D34" t="s">
        <v>108</v>
      </c>
      <c r="E34" s="6">
        <f t="shared" si="0"/>
        <v>632.89361702127667</v>
      </c>
      <c r="F34" s="1" t="s">
        <v>293</v>
      </c>
      <c r="G34" s="1">
        <v>283.36</v>
      </c>
      <c r="H34" s="1" t="s">
        <v>237</v>
      </c>
    </row>
    <row r="35" spans="1:8" x14ac:dyDescent="0.25">
      <c r="A35" s="2" t="s">
        <v>1948</v>
      </c>
      <c r="B35" t="s">
        <v>297</v>
      </c>
      <c r="C35" t="s">
        <v>298</v>
      </c>
      <c r="D35" t="s">
        <v>5</v>
      </c>
      <c r="E35" s="6">
        <f t="shared" si="0"/>
        <v>505.57446808510645</v>
      </c>
      <c r="F35" s="1" t="s">
        <v>299</v>
      </c>
      <c r="G35" s="1">
        <v>223.52</v>
      </c>
      <c r="H35" s="1" t="s">
        <v>237</v>
      </c>
    </row>
    <row r="36" spans="1:8" x14ac:dyDescent="0.25">
      <c r="A36" s="2" t="s">
        <v>1948</v>
      </c>
      <c r="B36" t="s">
        <v>300</v>
      </c>
      <c r="C36" t="s">
        <v>301</v>
      </c>
      <c r="D36" t="s">
        <v>0</v>
      </c>
      <c r="E36" s="6">
        <f t="shared" si="0"/>
        <v>413.82978723404261</v>
      </c>
      <c r="F36" s="1" t="s">
        <v>299</v>
      </c>
      <c r="G36" s="1">
        <v>180.4</v>
      </c>
      <c r="H36" s="1" t="s">
        <v>237</v>
      </c>
    </row>
    <row r="37" spans="1:8" x14ac:dyDescent="0.25">
      <c r="A37" s="2" t="s">
        <v>1948</v>
      </c>
      <c r="B37" t="s">
        <v>302</v>
      </c>
      <c r="C37" t="s">
        <v>298</v>
      </c>
      <c r="D37" t="s">
        <v>8</v>
      </c>
      <c r="E37" s="6">
        <f t="shared" si="0"/>
        <v>562.68085106382989</v>
      </c>
      <c r="F37" s="1" t="s">
        <v>299</v>
      </c>
      <c r="G37" s="1">
        <v>250.36</v>
      </c>
      <c r="H37" s="1" t="s">
        <v>237</v>
      </c>
    </row>
    <row r="38" spans="1:8" x14ac:dyDescent="0.25">
      <c r="A38" s="2" t="s">
        <v>1948</v>
      </c>
      <c r="B38" t="s">
        <v>303</v>
      </c>
      <c r="C38" t="s">
        <v>304</v>
      </c>
      <c r="D38" t="s">
        <v>19</v>
      </c>
      <c r="E38" s="6">
        <f t="shared" si="0"/>
        <v>682.51063829787245</v>
      </c>
      <c r="F38" s="1" t="s">
        <v>2057</v>
      </c>
      <c r="G38" s="1">
        <v>306.68</v>
      </c>
      <c r="H38" s="1" t="s">
        <v>237</v>
      </c>
    </row>
    <row r="39" spans="1:8" x14ac:dyDescent="0.25">
      <c r="A39" s="2" t="s">
        <v>1948</v>
      </c>
      <c r="B39" t="s">
        <v>305</v>
      </c>
      <c r="C39" t="s">
        <v>306</v>
      </c>
      <c r="D39" t="s">
        <v>108</v>
      </c>
      <c r="E39" s="6">
        <f t="shared" si="0"/>
        <v>881.91489361702122</v>
      </c>
      <c r="F39" s="1" t="s">
        <v>2057</v>
      </c>
      <c r="G39" s="1">
        <v>400.4</v>
      </c>
      <c r="H39" s="1" t="s">
        <v>237</v>
      </c>
    </row>
    <row r="40" spans="1:8" x14ac:dyDescent="0.25">
      <c r="A40" s="2" t="s">
        <v>1948</v>
      </c>
      <c r="B40" t="s">
        <v>307</v>
      </c>
      <c r="C40" t="s">
        <v>308</v>
      </c>
      <c r="D40" t="s">
        <v>5</v>
      </c>
      <c r="E40" s="6">
        <f t="shared" si="0"/>
        <v>358.59574468085106</v>
      </c>
      <c r="F40" s="1" t="s">
        <v>309</v>
      </c>
      <c r="G40" s="1">
        <v>154.44</v>
      </c>
      <c r="H40" s="1" t="s">
        <v>237</v>
      </c>
    </row>
    <row r="41" spans="1:8" x14ac:dyDescent="0.25">
      <c r="A41" s="2" t="s">
        <v>1948</v>
      </c>
      <c r="B41" t="s">
        <v>310</v>
      </c>
      <c r="C41" t="s">
        <v>308</v>
      </c>
      <c r="D41" t="s">
        <v>8</v>
      </c>
      <c r="E41" s="6">
        <f t="shared" si="0"/>
        <v>396.97872340425533</v>
      </c>
      <c r="F41" s="1" t="s">
        <v>309</v>
      </c>
      <c r="G41" s="1">
        <v>172.48</v>
      </c>
      <c r="H41" s="1" t="s">
        <v>237</v>
      </c>
    </row>
    <row r="42" spans="1:8" x14ac:dyDescent="0.25">
      <c r="A42" s="2" t="s">
        <v>1948</v>
      </c>
      <c r="B42" t="s">
        <v>311</v>
      </c>
      <c r="C42" t="s">
        <v>312</v>
      </c>
      <c r="D42" t="s">
        <v>19</v>
      </c>
      <c r="E42" s="6">
        <f t="shared" si="0"/>
        <v>680.63829787234044</v>
      </c>
      <c r="F42" s="1" t="s">
        <v>313</v>
      </c>
      <c r="G42" s="1">
        <v>305.8</v>
      </c>
      <c r="H42" s="1" t="s">
        <v>237</v>
      </c>
    </row>
    <row r="43" spans="1:8" x14ac:dyDescent="0.25">
      <c r="A43" s="2" t="s">
        <v>1948</v>
      </c>
      <c r="B43" t="s">
        <v>314</v>
      </c>
      <c r="C43" t="s">
        <v>315</v>
      </c>
      <c r="D43" t="s">
        <v>108</v>
      </c>
      <c r="E43" s="6">
        <f t="shared" si="0"/>
        <v>860.38297872340434</v>
      </c>
      <c r="F43" s="1" t="s">
        <v>313</v>
      </c>
      <c r="G43" s="1">
        <v>390.28000000000003</v>
      </c>
      <c r="H43" s="1" t="s">
        <v>237</v>
      </c>
    </row>
    <row r="44" spans="1:8" x14ac:dyDescent="0.25">
      <c r="A44" s="2" t="s">
        <v>1948</v>
      </c>
      <c r="B44" t="s">
        <v>316</v>
      </c>
      <c r="C44" t="s">
        <v>312</v>
      </c>
      <c r="D44" t="s">
        <v>21</v>
      </c>
      <c r="E44" s="6">
        <f t="shared" si="0"/>
        <v>768.63829787234056</v>
      </c>
      <c r="F44" s="1" t="s">
        <v>313</v>
      </c>
      <c r="G44" s="1">
        <v>347.16</v>
      </c>
      <c r="H44" s="1" t="s">
        <v>237</v>
      </c>
    </row>
    <row r="45" spans="1:8" x14ac:dyDescent="0.25">
      <c r="A45" s="2" t="s">
        <v>1948</v>
      </c>
      <c r="B45" t="s">
        <v>317</v>
      </c>
      <c r="C45" t="s">
        <v>318</v>
      </c>
      <c r="D45" t="s">
        <v>0</v>
      </c>
      <c r="E45" s="6">
        <f t="shared" si="0"/>
        <v>285.57446808510645</v>
      </c>
      <c r="F45" s="1" t="s">
        <v>319</v>
      </c>
      <c r="G45" s="1">
        <v>120.12</v>
      </c>
      <c r="H45" s="1" t="s">
        <v>237</v>
      </c>
    </row>
    <row r="46" spans="1:8" x14ac:dyDescent="0.25">
      <c r="A46" s="2" t="s">
        <v>1948</v>
      </c>
      <c r="B46" t="s">
        <v>320</v>
      </c>
      <c r="C46" t="s">
        <v>321</v>
      </c>
      <c r="D46" t="s">
        <v>8</v>
      </c>
      <c r="E46" s="6">
        <f t="shared" si="0"/>
        <v>396.97872340425533</v>
      </c>
      <c r="F46" s="1" t="s">
        <v>319</v>
      </c>
      <c r="G46" s="1">
        <v>172.48</v>
      </c>
      <c r="H46" s="1" t="s">
        <v>237</v>
      </c>
    </row>
    <row r="47" spans="1:8" x14ac:dyDescent="0.25">
      <c r="A47" s="2" t="s">
        <v>1948</v>
      </c>
      <c r="B47" t="s">
        <v>322</v>
      </c>
      <c r="C47" t="s">
        <v>318</v>
      </c>
      <c r="D47" t="s">
        <v>6</v>
      </c>
      <c r="E47" s="6">
        <f t="shared" si="0"/>
        <v>323.95744680851067</v>
      </c>
      <c r="F47" s="1" t="s">
        <v>319</v>
      </c>
      <c r="G47" s="1">
        <v>138.16</v>
      </c>
      <c r="H47" s="1" t="s">
        <v>237</v>
      </c>
    </row>
    <row r="48" spans="1:8" x14ac:dyDescent="0.25">
      <c r="A48" s="2" t="s">
        <v>1948</v>
      </c>
      <c r="B48" t="s">
        <v>323</v>
      </c>
      <c r="C48" t="s">
        <v>324</v>
      </c>
      <c r="D48" t="s">
        <v>21</v>
      </c>
      <c r="E48" s="6">
        <f>(G48/0.47)+30+130</f>
        <v>1132.6808510638298</v>
      </c>
      <c r="F48" s="1" t="s">
        <v>325</v>
      </c>
      <c r="G48" s="1">
        <v>457.16</v>
      </c>
      <c r="H48" s="1" t="s">
        <v>237</v>
      </c>
    </row>
    <row r="49" spans="1:8" x14ac:dyDescent="0.25">
      <c r="A49" s="2" t="s">
        <v>1948</v>
      </c>
      <c r="B49" t="s">
        <v>326</v>
      </c>
      <c r="C49" t="s">
        <v>324</v>
      </c>
      <c r="D49" t="s">
        <v>23</v>
      </c>
      <c r="E49" s="6">
        <f>(G49/0.47)+30+100</f>
        <v>1163.5319148936171</v>
      </c>
      <c r="F49" s="1" t="s">
        <v>325</v>
      </c>
      <c r="G49" s="1">
        <v>485.76</v>
      </c>
      <c r="H49" s="1" t="s">
        <v>237</v>
      </c>
    </row>
    <row r="50" spans="1:8" x14ac:dyDescent="0.25">
      <c r="A50" s="2" t="s">
        <v>1948</v>
      </c>
      <c r="B50" t="s">
        <v>327</v>
      </c>
      <c r="C50" t="s">
        <v>324</v>
      </c>
      <c r="D50" t="s">
        <v>28</v>
      </c>
      <c r="E50" s="6">
        <f>(G50/0.47)+30+120</f>
        <v>1193.8297872340427</v>
      </c>
      <c r="F50" s="1" t="s">
        <v>325</v>
      </c>
      <c r="G50" s="1">
        <v>490.6</v>
      </c>
      <c r="H50" s="1" t="s">
        <v>237</v>
      </c>
    </row>
    <row r="51" spans="1:8" x14ac:dyDescent="0.25">
      <c r="A51" s="2" t="s">
        <v>1948</v>
      </c>
      <c r="B51" t="s">
        <v>328</v>
      </c>
      <c r="C51" t="s">
        <v>324</v>
      </c>
      <c r="D51" t="s">
        <v>30</v>
      </c>
      <c r="E51" s="6">
        <f>(G51/0.47)+30+100</f>
        <v>1290.8510638297873</v>
      </c>
      <c r="F51" s="1" t="s">
        <v>325</v>
      </c>
      <c r="G51" s="1">
        <v>545.6</v>
      </c>
      <c r="H51" s="1" t="s">
        <v>237</v>
      </c>
    </row>
    <row r="52" spans="1:8" x14ac:dyDescent="0.25">
      <c r="A52" s="2" t="s">
        <v>1948</v>
      </c>
      <c r="B52" t="s">
        <v>329</v>
      </c>
      <c r="C52" t="s">
        <v>330</v>
      </c>
      <c r="D52" t="s">
        <v>0</v>
      </c>
      <c r="E52" s="6">
        <f t="shared" si="0"/>
        <v>699.36170212765967</v>
      </c>
      <c r="F52" s="1" t="s">
        <v>331</v>
      </c>
      <c r="G52" s="1">
        <v>314.60000000000002</v>
      </c>
      <c r="H52" s="1" t="s">
        <v>237</v>
      </c>
    </row>
    <row r="53" spans="1:8" x14ac:dyDescent="0.25">
      <c r="A53" s="2" t="s">
        <v>1948</v>
      </c>
      <c r="B53" t="s">
        <v>332</v>
      </c>
      <c r="C53" t="s">
        <v>330</v>
      </c>
      <c r="D53" t="s">
        <v>6</v>
      </c>
      <c r="E53" s="6">
        <f>(G53/0.47)+60</f>
        <v>828.59574468085111</v>
      </c>
      <c r="F53" s="1" t="s">
        <v>331</v>
      </c>
      <c r="G53" s="1">
        <v>361.24</v>
      </c>
      <c r="H53" s="1" t="s">
        <v>237</v>
      </c>
    </row>
    <row r="54" spans="1:8" x14ac:dyDescent="0.25">
      <c r="A54" s="2" t="s">
        <v>1948</v>
      </c>
      <c r="B54" t="s">
        <v>333</v>
      </c>
      <c r="C54" t="s">
        <v>334</v>
      </c>
      <c r="D54" t="s">
        <v>0</v>
      </c>
      <c r="E54" s="6">
        <f t="shared" si="0"/>
        <v>445.65957446808517</v>
      </c>
      <c r="F54" s="1" t="s">
        <v>335</v>
      </c>
      <c r="G54" s="1">
        <v>195.36</v>
      </c>
      <c r="H54" s="1" t="s">
        <v>237</v>
      </c>
    </row>
    <row r="55" spans="1:8" x14ac:dyDescent="0.25">
      <c r="A55" s="2" t="s">
        <v>1948</v>
      </c>
      <c r="B55" t="s">
        <v>336</v>
      </c>
      <c r="C55" t="s">
        <v>337</v>
      </c>
      <c r="D55" t="s">
        <v>0</v>
      </c>
      <c r="E55" s="6">
        <f t="shared" si="0"/>
        <v>285.57446808510645</v>
      </c>
      <c r="F55" s="1" t="s">
        <v>338</v>
      </c>
      <c r="G55" s="1">
        <v>120.12</v>
      </c>
      <c r="H55" s="1" t="s">
        <v>237</v>
      </c>
    </row>
    <row r="56" spans="1:8" x14ac:dyDescent="0.25">
      <c r="A56" s="2" t="s">
        <v>1948</v>
      </c>
      <c r="B56" t="s">
        <v>341</v>
      </c>
      <c r="C56" t="s">
        <v>342</v>
      </c>
      <c r="D56" t="s">
        <v>8</v>
      </c>
      <c r="E56" s="6">
        <f t="shared" si="0"/>
        <v>910.936170212766</v>
      </c>
      <c r="F56" s="1" t="s">
        <v>340</v>
      </c>
      <c r="G56" s="1">
        <v>414.04</v>
      </c>
      <c r="H56" s="1" t="s">
        <v>237</v>
      </c>
    </row>
    <row r="57" spans="1:8" x14ac:dyDescent="0.25">
      <c r="A57" s="2" t="s">
        <v>1948</v>
      </c>
      <c r="B57" t="s">
        <v>343</v>
      </c>
      <c r="C57" t="s">
        <v>339</v>
      </c>
      <c r="D57" t="s">
        <v>9</v>
      </c>
      <c r="E57" s="6">
        <f t="shared" si="0"/>
        <v>860.38297872340434</v>
      </c>
      <c r="F57" s="1" t="s">
        <v>340</v>
      </c>
      <c r="G57" s="1">
        <v>390.28000000000003</v>
      </c>
      <c r="H57" s="1" t="s">
        <v>237</v>
      </c>
    </row>
    <row r="58" spans="1:8" x14ac:dyDescent="0.25">
      <c r="A58" s="2" t="s">
        <v>1948</v>
      </c>
      <c r="B58" t="s">
        <v>344</v>
      </c>
      <c r="C58" t="s">
        <v>345</v>
      </c>
      <c r="D58" t="s">
        <v>19</v>
      </c>
      <c r="E58" s="6">
        <f t="shared" ref="E58:E116" si="1">(G58/0.47)+30</f>
        <v>422.25531914893622</v>
      </c>
      <c r="F58" s="1" t="s">
        <v>346</v>
      </c>
      <c r="G58" s="1">
        <v>184.36</v>
      </c>
      <c r="H58" s="1" t="s">
        <v>237</v>
      </c>
    </row>
    <row r="59" spans="1:8" x14ac:dyDescent="0.25">
      <c r="A59" s="2" t="s">
        <v>1948</v>
      </c>
      <c r="B59" t="s">
        <v>347</v>
      </c>
      <c r="C59" t="s">
        <v>345</v>
      </c>
      <c r="D59" t="s">
        <v>23</v>
      </c>
      <c r="E59" s="6">
        <f t="shared" si="1"/>
        <v>499.95744680851067</v>
      </c>
      <c r="F59" s="1" t="s">
        <v>346</v>
      </c>
      <c r="G59" s="1">
        <v>220.88</v>
      </c>
      <c r="H59" s="1" t="s">
        <v>237</v>
      </c>
    </row>
    <row r="60" spans="1:8" x14ac:dyDescent="0.25">
      <c r="A60" s="2" t="s">
        <v>1948</v>
      </c>
      <c r="B60" t="s">
        <v>348</v>
      </c>
      <c r="C60" t="s">
        <v>345</v>
      </c>
      <c r="D60" t="s">
        <v>21</v>
      </c>
      <c r="E60" s="6">
        <f t="shared" si="1"/>
        <v>473.74468085106383</v>
      </c>
      <c r="F60" s="1" t="s">
        <v>346</v>
      </c>
      <c r="G60" s="1">
        <v>208.56</v>
      </c>
      <c r="H60" s="1" t="s">
        <v>237</v>
      </c>
    </row>
    <row r="61" spans="1:8" x14ac:dyDescent="0.25">
      <c r="A61" s="2" t="s">
        <v>1948</v>
      </c>
      <c r="B61" t="s">
        <v>349</v>
      </c>
      <c r="C61" t="s">
        <v>350</v>
      </c>
      <c r="D61" t="s">
        <v>19</v>
      </c>
      <c r="E61" s="6">
        <f t="shared" si="1"/>
        <v>454.08510638297872</v>
      </c>
      <c r="F61" s="1" t="s">
        <v>351</v>
      </c>
      <c r="G61" s="1">
        <v>199.32</v>
      </c>
      <c r="H61" s="1" t="s">
        <v>237</v>
      </c>
    </row>
    <row r="62" spans="1:8" x14ac:dyDescent="0.25">
      <c r="A62" s="2" t="s">
        <v>1948</v>
      </c>
      <c r="B62" t="s">
        <v>352</v>
      </c>
      <c r="C62" t="s">
        <v>350</v>
      </c>
      <c r="D62" t="s">
        <v>21</v>
      </c>
      <c r="E62" s="6">
        <f t="shared" si="1"/>
        <v>510.25531914893622</v>
      </c>
      <c r="F62" s="1" t="s">
        <v>351</v>
      </c>
      <c r="G62" s="1">
        <v>225.72</v>
      </c>
      <c r="H62" s="1" t="s">
        <v>237</v>
      </c>
    </row>
    <row r="63" spans="1:8" x14ac:dyDescent="0.25">
      <c r="A63" s="2" t="s">
        <v>1948</v>
      </c>
      <c r="B63" t="s">
        <v>353</v>
      </c>
      <c r="C63" t="s">
        <v>350</v>
      </c>
      <c r="D63" t="s">
        <v>23</v>
      </c>
      <c r="E63" s="6">
        <f t="shared" si="1"/>
        <v>539.27659574468089</v>
      </c>
      <c r="F63" s="1" t="s">
        <v>351</v>
      </c>
      <c r="G63" s="1">
        <v>239.36</v>
      </c>
      <c r="H63" s="1" t="s">
        <v>237</v>
      </c>
    </row>
    <row r="64" spans="1:8" x14ac:dyDescent="0.25">
      <c r="A64" s="2" t="s">
        <v>1948</v>
      </c>
      <c r="B64" t="s">
        <v>354</v>
      </c>
      <c r="C64" t="s">
        <v>350</v>
      </c>
      <c r="D64" t="s">
        <v>30</v>
      </c>
      <c r="E64" s="6">
        <f t="shared" si="1"/>
        <v>600.12765957446811</v>
      </c>
      <c r="F64" s="1" t="s">
        <v>351</v>
      </c>
      <c r="G64" s="1">
        <v>267.95999999999998</v>
      </c>
      <c r="H64" s="1" t="s">
        <v>237</v>
      </c>
    </row>
    <row r="65" spans="1:8" x14ac:dyDescent="0.25">
      <c r="A65" s="2" t="s">
        <v>1948</v>
      </c>
      <c r="B65" t="s">
        <v>355</v>
      </c>
      <c r="C65" t="s">
        <v>356</v>
      </c>
      <c r="D65" t="s">
        <v>0</v>
      </c>
      <c r="E65" s="6">
        <f>(G65/0.47)+30+90</f>
        <v>375.57446808510645</v>
      </c>
      <c r="F65" s="1" t="s">
        <v>357</v>
      </c>
      <c r="G65" s="1">
        <v>120.12</v>
      </c>
      <c r="H65" s="1" t="s">
        <v>237</v>
      </c>
    </row>
    <row r="66" spans="1:8" x14ac:dyDescent="0.25">
      <c r="A66" s="2" t="s">
        <v>1948</v>
      </c>
      <c r="B66" t="s">
        <v>358</v>
      </c>
      <c r="C66" t="s">
        <v>356</v>
      </c>
      <c r="D66" t="s">
        <v>247</v>
      </c>
      <c r="E66" s="6">
        <f>(G66/0.47)+135</f>
        <v>448.61702127659578</v>
      </c>
      <c r="F66" s="1" t="s">
        <v>357</v>
      </c>
      <c r="G66" s="1">
        <v>147.4</v>
      </c>
      <c r="H66" s="1" t="s">
        <v>237</v>
      </c>
    </row>
    <row r="67" spans="1:8" x14ac:dyDescent="0.25">
      <c r="A67" s="2" t="s">
        <v>1948</v>
      </c>
      <c r="B67" t="s">
        <v>359</v>
      </c>
      <c r="C67" t="s">
        <v>356</v>
      </c>
      <c r="D67" t="s">
        <v>6</v>
      </c>
      <c r="E67" s="6">
        <f>(G67/0.47)+125</f>
        <v>418.95744680851067</v>
      </c>
      <c r="F67" s="1" t="s">
        <v>357</v>
      </c>
      <c r="G67" s="1">
        <v>138.16</v>
      </c>
      <c r="H67" s="1" t="s">
        <v>237</v>
      </c>
    </row>
    <row r="68" spans="1:8" x14ac:dyDescent="0.25">
      <c r="A68" s="2" t="s">
        <v>1948</v>
      </c>
      <c r="B68" t="s">
        <v>360</v>
      </c>
      <c r="C68" t="s">
        <v>356</v>
      </c>
      <c r="D68" t="s">
        <v>82</v>
      </c>
      <c r="E68" s="6">
        <f>(G68/0.47)+30+130</f>
        <v>514.80851063829789</v>
      </c>
      <c r="F68" s="1" t="s">
        <v>357</v>
      </c>
      <c r="G68" s="1">
        <v>166.76</v>
      </c>
      <c r="H68" s="1" t="s">
        <v>237</v>
      </c>
    </row>
    <row r="69" spans="1:8" x14ac:dyDescent="0.25">
      <c r="A69" s="2" t="s">
        <v>1948</v>
      </c>
      <c r="B69" t="s">
        <v>361</v>
      </c>
      <c r="C69" t="s">
        <v>362</v>
      </c>
      <c r="D69" t="s">
        <v>0</v>
      </c>
      <c r="E69" s="6">
        <f t="shared" si="1"/>
        <v>330.51063829787239</v>
      </c>
      <c r="F69" s="1" t="s">
        <v>363</v>
      </c>
      <c r="G69" s="1">
        <v>141.24</v>
      </c>
      <c r="H69" s="1" t="s">
        <v>237</v>
      </c>
    </row>
    <row r="70" spans="1:8" x14ac:dyDescent="0.25">
      <c r="A70" s="2" t="s">
        <v>1948</v>
      </c>
      <c r="B70" t="s">
        <v>364</v>
      </c>
      <c r="C70" t="s">
        <v>362</v>
      </c>
      <c r="D70" t="s">
        <v>6</v>
      </c>
      <c r="E70" s="6">
        <f t="shared" si="1"/>
        <v>375.44680851063833</v>
      </c>
      <c r="F70" s="1" t="s">
        <v>363</v>
      </c>
      <c r="G70" s="1">
        <v>162.36000000000001</v>
      </c>
      <c r="H70" s="1" t="s">
        <v>237</v>
      </c>
    </row>
    <row r="71" spans="1:8" x14ac:dyDescent="0.25">
      <c r="A71" s="2" t="s">
        <v>1948</v>
      </c>
      <c r="B71" t="s">
        <v>365</v>
      </c>
      <c r="C71" t="s">
        <v>362</v>
      </c>
      <c r="D71" t="s">
        <v>82</v>
      </c>
      <c r="E71" s="6">
        <f t="shared" si="1"/>
        <v>446.59574468085111</v>
      </c>
      <c r="F71" s="1" t="s">
        <v>363</v>
      </c>
      <c r="G71" s="1">
        <v>195.8</v>
      </c>
      <c r="H71" s="1" t="s">
        <v>237</v>
      </c>
    </row>
    <row r="72" spans="1:8" x14ac:dyDescent="0.25">
      <c r="A72" s="2" t="s">
        <v>1948</v>
      </c>
      <c r="B72" t="s">
        <v>366</v>
      </c>
      <c r="C72" t="s">
        <v>367</v>
      </c>
      <c r="D72" t="s">
        <v>19</v>
      </c>
      <c r="E72" s="6">
        <f t="shared" si="1"/>
        <v>440.97872340425533</v>
      </c>
      <c r="F72" s="1" t="s">
        <v>290</v>
      </c>
      <c r="G72" s="1">
        <v>193.16</v>
      </c>
      <c r="H72" s="1" t="s">
        <v>237</v>
      </c>
    </row>
    <row r="73" spans="1:8" x14ac:dyDescent="0.25">
      <c r="A73" s="2" t="s">
        <v>1948</v>
      </c>
      <c r="B73" t="s">
        <v>368</v>
      </c>
      <c r="C73" t="s">
        <v>369</v>
      </c>
      <c r="D73" t="s">
        <v>108</v>
      </c>
      <c r="E73" s="6">
        <f t="shared" si="1"/>
        <v>587.02127659574478</v>
      </c>
      <c r="F73" s="1" t="s">
        <v>290</v>
      </c>
      <c r="G73" s="1">
        <v>261.8</v>
      </c>
      <c r="H73" s="1" t="s">
        <v>237</v>
      </c>
    </row>
    <row r="74" spans="1:8" x14ac:dyDescent="0.25">
      <c r="A74" s="2" t="s">
        <v>1948</v>
      </c>
      <c r="B74" t="s">
        <v>370</v>
      </c>
      <c r="C74" t="s">
        <v>371</v>
      </c>
      <c r="D74" t="s">
        <v>0</v>
      </c>
      <c r="E74" s="6">
        <f t="shared" si="1"/>
        <v>285.57446808510645</v>
      </c>
      <c r="F74" s="1" t="s">
        <v>372</v>
      </c>
      <c r="G74" s="1">
        <v>120.12</v>
      </c>
      <c r="H74" s="1" t="s">
        <v>237</v>
      </c>
    </row>
    <row r="75" spans="1:8" x14ac:dyDescent="0.25">
      <c r="A75" s="2" t="s">
        <v>1948</v>
      </c>
      <c r="B75" t="s">
        <v>373</v>
      </c>
      <c r="C75" t="s">
        <v>374</v>
      </c>
      <c r="D75" t="s">
        <v>8</v>
      </c>
      <c r="E75" s="6">
        <f t="shared" si="1"/>
        <v>396.97872340425533</v>
      </c>
      <c r="F75" s="1" t="s">
        <v>372</v>
      </c>
      <c r="G75" s="1">
        <v>172.48</v>
      </c>
      <c r="H75" s="1" t="s">
        <v>237</v>
      </c>
    </row>
    <row r="76" spans="1:8" x14ac:dyDescent="0.25">
      <c r="A76" s="2" t="s">
        <v>1948</v>
      </c>
      <c r="B76" t="s">
        <v>375</v>
      </c>
      <c r="C76" t="s">
        <v>376</v>
      </c>
      <c r="D76" t="s">
        <v>21</v>
      </c>
      <c r="E76" s="6">
        <f t="shared" si="1"/>
        <v>1068.2127659574469</v>
      </c>
      <c r="F76" s="1" t="s">
        <v>377</v>
      </c>
      <c r="G76" s="1">
        <v>487.96</v>
      </c>
      <c r="H76" s="1" t="s">
        <v>237</v>
      </c>
    </row>
    <row r="77" spans="1:8" x14ac:dyDescent="0.25">
      <c r="A77" s="2" t="s">
        <v>1948</v>
      </c>
      <c r="B77" t="s">
        <v>378</v>
      </c>
      <c r="C77" t="s">
        <v>376</v>
      </c>
      <c r="D77" t="s">
        <v>23</v>
      </c>
      <c r="E77" s="6">
        <f t="shared" si="1"/>
        <v>1133.7446808510638</v>
      </c>
      <c r="F77" s="1" t="s">
        <v>377</v>
      </c>
      <c r="G77" s="1">
        <v>518.76</v>
      </c>
      <c r="H77" s="1" t="s">
        <v>237</v>
      </c>
    </row>
    <row r="78" spans="1:8" x14ac:dyDescent="0.25">
      <c r="A78" s="2" t="s">
        <v>1948</v>
      </c>
      <c r="B78" t="s">
        <v>379</v>
      </c>
      <c r="C78" t="s">
        <v>376</v>
      </c>
      <c r="D78" t="s">
        <v>30</v>
      </c>
      <c r="E78" s="6">
        <f t="shared" si="1"/>
        <v>1270.4255319148938</v>
      </c>
      <c r="F78" s="1" t="s">
        <v>377</v>
      </c>
      <c r="G78" s="1">
        <v>583</v>
      </c>
      <c r="H78" s="1" t="s">
        <v>237</v>
      </c>
    </row>
    <row r="79" spans="1:8" x14ac:dyDescent="0.25">
      <c r="A79" s="2" t="s">
        <v>1948</v>
      </c>
      <c r="B79" t="s">
        <v>380</v>
      </c>
      <c r="C79" t="s">
        <v>381</v>
      </c>
      <c r="D79" t="s">
        <v>0</v>
      </c>
      <c r="E79" s="6">
        <f t="shared" si="1"/>
        <v>477.48936170212767</v>
      </c>
      <c r="F79" s="1" t="s">
        <v>382</v>
      </c>
      <c r="G79" s="1">
        <v>210.32</v>
      </c>
      <c r="H79" s="1" t="s">
        <v>237</v>
      </c>
    </row>
    <row r="80" spans="1:8" x14ac:dyDescent="0.25">
      <c r="A80" s="2" t="s">
        <v>1948</v>
      </c>
      <c r="B80" t="s">
        <v>383</v>
      </c>
      <c r="C80" t="s">
        <v>384</v>
      </c>
      <c r="D80" t="s">
        <v>0</v>
      </c>
      <c r="E80" s="6">
        <f t="shared" si="1"/>
        <v>285.57446808510645</v>
      </c>
      <c r="F80" s="1" t="s">
        <v>385</v>
      </c>
      <c r="G80" s="1">
        <v>120.12</v>
      </c>
      <c r="H80" s="1" t="s">
        <v>237</v>
      </c>
    </row>
    <row r="81" spans="1:8" x14ac:dyDescent="0.25">
      <c r="A81" s="2" t="s">
        <v>1948</v>
      </c>
      <c r="B81" t="s">
        <v>386</v>
      </c>
      <c r="C81" t="s">
        <v>387</v>
      </c>
      <c r="D81" t="s">
        <v>21</v>
      </c>
      <c r="E81" s="6">
        <f t="shared" si="1"/>
        <v>585.14893617021278</v>
      </c>
      <c r="F81" s="1" t="s">
        <v>388</v>
      </c>
      <c r="G81" s="1">
        <v>260.92</v>
      </c>
      <c r="H81" s="1" t="s">
        <v>237</v>
      </c>
    </row>
    <row r="82" spans="1:8" x14ac:dyDescent="0.25">
      <c r="A82" s="2" t="s">
        <v>1948</v>
      </c>
      <c r="B82" t="s">
        <v>389</v>
      </c>
      <c r="C82" t="s">
        <v>387</v>
      </c>
      <c r="D82" t="s">
        <v>23</v>
      </c>
      <c r="E82" s="6">
        <f t="shared" si="1"/>
        <v>618.85106382978722</v>
      </c>
      <c r="F82" s="1" t="s">
        <v>388</v>
      </c>
      <c r="G82" s="1">
        <v>276.76</v>
      </c>
      <c r="H82" s="1" t="s">
        <v>237</v>
      </c>
    </row>
    <row r="83" spans="1:8" x14ac:dyDescent="0.25">
      <c r="A83" s="2" t="s">
        <v>1948</v>
      </c>
      <c r="B83" t="s">
        <v>390</v>
      </c>
      <c r="C83" t="s">
        <v>387</v>
      </c>
      <c r="D83" t="s">
        <v>82</v>
      </c>
      <c r="E83" s="6">
        <f t="shared" si="1"/>
        <v>668.468085106383</v>
      </c>
      <c r="F83" s="1" t="s">
        <v>388</v>
      </c>
      <c r="G83" s="1">
        <v>300.08</v>
      </c>
      <c r="H83" s="1" t="s">
        <v>237</v>
      </c>
    </row>
    <row r="84" spans="1:8" x14ac:dyDescent="0.25">
      <c r="A84" s="2" t="s">
        <v>1948</v>
      </c>
      <c r="B84" t="s">
        <v>391</v>
      </c>
      <c r="C84" t="s">
        <v>392</v>
      </c>
      <c r="D84" t="s">
        <v>21</v>
      </c>
      <c r="E84" s="6">
        <f>(G84/0.47)+30+150</f>
        <v>1046.8936170212767</v>
      </c>
      <c r="F84" s="1" t="s">
        <v>64</v>
      </c>
      <c r="G84" s="1">
        <v>407.44</v>
      </c>
      <c r="H84" s="1" t="s">
        <v>237</v>
      </c>
    </row>
    <row r="85" spans="1:8" x14ac:dyDescent="0.25">
      <c r="A85" s="2" t="s">
        <v>1948</v>
      </c>
      <c r="B85" t="s">
        <v>393</v>
      </c>
      <c r="C85" t="s">
        <v>392</v>
      </c>
      <c r="D85" t="s">
        <v>30</v>
      </c>
      <c r="E85" s="6">
        <f>(G85/0.47)+30+150</f>
        <v>1213.5319148936171</v>
      </c>
      <c r="F85" s="1" t="s">
        <v>64</v>
      </c>
      <c r="G85" s="1">
        <v>485.76</v>
      </c>
      <c r="H85" s="1" t="s">
        <v>237</v>
      </c>
    </row>
    <row r="86" spans="1:8" x14ac:dyDescent="0.25">
      <c r="A86" s="2" t="s">
        <v>1948</v>
      </c>
      <c r="B86" t="s">
        <v>395</v>
      </c>
      <c r="C86" t="s">
        <v>396</v>
      </c>
      <c r="D86" t="s">
        <v>270</v>
      </c>
      <c r="E86" s="6">
        <f t="shared" si="1"/>
        <v>552.38297872340434</v>
      </c>
      <c r="F86" s="1" t="s">
        <v>394</v>
      </c>
      <c r="G86" s="1">
        <v>245.52</v>
      </c>
      <c r="H86" s="1" t="s">
        <v>237</v>
      </c>
    </row>
    <row r="87" spans="1:8" x14ac:dyDescent="0.25">
      <c r="A87" s="2" t="s">
        <v>1948</v>
      </c>
      <c r="B87" t="s">
        <v>398</v>
      </c>
      <c r="C87" t="s">
        <v>399</v>
      </c>
      <c r="D87" t="s">
        <v>5</v>
      </c>
      <c r="E87" s="6">
        <f t="shared" si="1"/>
        <v>358.59574468085106</v>
      </c>
      <c r="F87" s="1" t="s">
        <v>397</v>
      </c>
      <c r="G87" s="1">
        <v>154.44</v>
      </c>
      <c r="H87" s="1" t="s">
        <v>237</v>
      </c>
    </row>
    <row r="88" spans="1:8" x14ac:dyDescent="0.25">
      <c r="A88" s="2" t="s">
        <v>1948</v>
      </c>
      <c r="B88" t="s">
        <v>400</v>
      </c>
      <c r="C88" t="s">
        <v>401</v>
      </c>
      <c r="D88" t="s">
        <v>21</v>
      </c>
      <c r="E88" s="6">
        <f>(G88/0.47)+30+150</f>
        <v>1060</v>
      </c>
      <c r="F88" s="1" t="s">
        <v>402</v>
      </c>
      <c r="G88" s="1">
        <v>413.6</v>
      </c>
      <c r="H88" s="1" t="s">
        <v>237</v>
      </c>
    </row>
    <row r="89" spans="1:8" x14ac:dyDescent="0.25">
      <c r="A89" s="2" t="s">
        <v>1948</v>
      </c>
      <c r="B89" t="s">
        <v>403</v>
      </c>
      <c r="C89" t="s">
        <v>401</v>
      </c>
      <c r="D89" t="s">
        <v>30</v>
      </c>
      <c r="E89" s="6">
        <f>(G89/0.47)+30+150</f>
        <v>1228.5106382978724</v>
      </c>
      <c r="F89" s="1" t="s">
        <v>402</v>
      </c>
      <c r="G89" s="1">
        <v>492.8</v>
      </c>
      <c r="H89" s="1" t="s">
        <v>237</v>
      </c>
    </row>
    <row r="90" spans="1:8" x14ac:dyDescent="0.25">
      <c r="A90" s="2" t="s">
        <v>1948</v>
      </c>
      <c r="B90" t="s">
        <v>404</v>
      </c>
      <c r="C90" t="s">
        <v>405</v>
      </c>
      <c r="D90" t="s">
        <v>30</v>
      </c>
      <c r="E90" s="6">
        <f>(G90/0.47)+30+150</f>
        <v>1470.9787234042553</v>
      </c>
      <c r="F90" s="1" t="s">
        <v>406</v>
      </c>
      <c r="G90" s="1">
        <v>606.76</v>
      </c>
      <c r="H90" s="1" t="s">
        <v>237</v>
      </c>
    </row>
    <row r="91" spans="1:8" x14ac:dyDescent="0.25">
      <c r="A91" s="2" t="s">
        <v>1948</v>
      </c>
      <c r="B91" t="s">
        <v>407</v>
      </c>
      <c r="C91" t="s">
        <v>408</v>
      </c>
      <c r="D91" t="s">
        <v>30</v>
      </c>
      <c r="E91" s="6">
        <f t="shared" si="1"/>
        <v>476.55319148936172</v>
      </c>
      <c r="F91" s="1" t="s">
        <v>409</v>
      </c>
      <c r="G91" s="1">
        <v>209.88</v>
      </c>
      <c r="H91" s="1" t="s">
        <v>237</v>
      </c>
    </row>
    <row r="92" spans="1:8" x14ac:dyDescent="0.25">
      <c r="A92" s="2" t="s">
        <v>1948</v>
      </c>
      <c r="B92" t="s">
        <v>410</v>
      </c>
      <c r="C92" t="s">
        <v>411</v>
      </c>
      <c r="D92" t="s">
        <v>30</v>
      </c>
      <c r="E92" s="6">
        <f t="shared" si="1"/>
        <v>751.78723404255322</v>
      </c>
      <c r="F92" s="1" t="s">
        <v>64</v>
      </c>
      <c r="G92" s="1">
        <v>339.24</v>
      </c>
      <c r="H92" s="1" t="s">
        <v>237</v>
      </c>
    </row>
    <row r="93" spans="1:8" x14ac:dyDescent="0.25">
      <c r="A93" s="2" t="s">
        <v>1948</v>
      </c>
      <c r="B93" t="s">
        <v>412</v>
      </c>
      <c r="C93" t="s">
        <v>413</v>
      </c>
      <c r="D93" t="s">
        <v>30</v>
      </c>
      <c r="E93" s="6">
        <f t="shared" si="1"/>
        <v>538.34042553191489</v>
      </c>
      <c r="F93" s="1" t="s">
        <v>414</v>
      </c>
      <c r="G93" s="1">
        <v>238.92</v>
      </c>
      <c r="H93" s="1" t="s">
        <v>237</v>
      </c>
    </row>
    <row r="94" spans="1:8" x14ac:dyDescent="0.25">
      <c r="A94" s="2" t="s">
        <v>1948</v>
      </c>
      <c r="B94" t="s">
        <v>415</v>
      </c>
      <c r="C94" t="s">
        <v>416</v>
      </c>
      <c r="D94" t="s">
        <v>175</v>
      </c>
      <c r="E94" s="6">
        <f t="shared" si="1"/>
        <v>630.08510638297878</v>
      </c>
      <c r="F94" s="1" t="s">
        <v>414</v>
      </c>
      <c r="G94" s="1">
        <v>282.04000000000002</v>
      </c>
      <c r="H94" s="1" t="s">
        <v>237</v>
      </c>
    </row>
    <row r="95" spans="1:8" x14ac:dyDescent="0.25">
      <c r="A95" s="2" t="s">
        <v>1948</v>
      </c>
      <c r="B95" t="s">
        <v>417</v>
      </c>
      <c r="C95" t="s">
        <v>418</v>
      </c>
      <c r="D95" t="s">
        <v>6</v>
      </c>
      <c r="E95" s="6">
        <f t="shared" si="1"/>
        <v>863.19148936170222</v>
      </c>
      <c r="F95" s="1" t="s">
        <v>419</v>
      </c>
      <c r="G95" s="1">
        <v>391.6</v>
      </c>
      <c r="H95" s="1" t="s">
        <v>237</v>
      </c>
    </row>
    <row r="96" spans="1:8" x14ac:dyDescent="0.25">
      <c r="A96" s="2" t="s">
        <v>1948</v>
      </c>
      <c r="B96" t="s">
        <v>420</v>
      </c>
      <c r="C96" t="s">
        <v>421</v>
      </c>
      <c r="D96" t="s">
        <v>108</v>
      </c>
      <c r="E96" s="6">
        <f t="shared" si="1"/>
        <v>965.23404255319156</v>
      </c>
      <c r="F96" s="1" t="s">
        <v>422</v>
      </c>
      <c r="G96" s="1">
        <v>439.56</v>
      </c>
      <c r="H96" s="1" t="s">
        <v>237</v>
      </c>
    </row>
    <row r="97" spans="1:8" x14ac:dyDescent="0.25">
      <c r="A97" s="2" t="s">
        <v>1948</v>
      </c>
      <c r="B97" t="s">
        <v>423</v>
      </c>
      <c r="C97" t="s">
        <v>424</v>
      </c>
      <c r="D97" t="s">
        <v>6</v>
      </c>
      <c r="E97" s="6">
        <f t="shared" si="1"/>
        <v>419.44680851063828</v>
      </c>
      <c r="F97" s="1" t="s">
        <v>64</v>
      </c>
      <c r="G97" s="1">
        <v>183.04</v>
      </c>
      <c r="H97" s="1" t="s">
        <v>237</v>
      </c>
    </row>
    <row r="98" spans="1:8" x14ac:dyDescent="0.25">
      <c r="A98" s="2" t="s">
        <v>1948</v>
      </c>
      <c r="B98" t="s">
        <v>425</v>
      </c>
      <c r="C98" t="s">
        <v>426</v>
      </c>
      <c r="D98" t="s">
        <v>6</v>
      </c>
      <c r="E98" s="6">
        <f t="shared" si="1"/>
        <v>323.95744680851067</v>
      </c>
      <c r="F98" s="1" t="s">
        <v>427</v>
      </c>
      <c r="G98" s="1">
        <v>138.16</v>
      </c>
      <c r="H98" s="1" t="s">
        <v>237</v>
      </c>
    </row>
    <row r="99" spans="1:8" x14ac:dyDescent="0.25">
      <c r="A99" s="2" t="s">
        <v>1948</v>
      </c>
      <c r="B99" t="s">
        <v>428</v>
      </c>
      <c r="C99" t="s">
        <v>426</v>
      </c>
      <c r="D99" t="s">
        <v>82</v>
      </c>
      <c r="E99" s="6">
        <f t="shared" si="1"/>
        <v>384.80851063829789</v>
      </c>
      <c r="F99" s="1" t="s">
        <v>427</v>
      </c>
      <c r="G99" s="1">
        <v>166.76</v>
      </c>
      <c r="H99" s="1" t="s">
        <v>237</v>
      </c>
    </row>
    <row r="100" spans="1:8" x14ac:dyDescent="0.25">
      <c r="A100" s="2" t="s">
        <v>1948</v>
      </c>
      <c r="B100" t="s">
        <v>429</v>
      </c>
      <c r="C100" t="s">
        <v>430</v>
      </c>
      <c r="D100" t="s">
        <v>8</v>
      </c>
      <c r="E100" s="6">
        <f t="shared" si="1"/>
        <v>967.10638297872345</v>
      </c>
      <c r="F100" s="1" t="s">
        <v>431</v>
      </c>
      <c r="G100" s="1">
        <v>440.44</v>
      </c>
      <c r="H100" s="1" t="s">
        <v>237</v>
      </c>
    </row>
    <row r="101" spans="1:8" x14ac:dyDescent="0.25">
      <c r="A101" s="2" t="s">
        <v>1948</v>
      </c>
      <c r="B101" t="s">
        <v>432</v>
      </c>
      <c r="C101" t="s">
        <v>433</v>
      </c>
      <c r="D101" t="s">
        <v>108</v>
      </c>
      <c r="E101" s="6">
        <f t="shared" si="1"/>
        <v>802.34042553191489</v>
      </c>
      <c r="F101" s="1" t="s">
        <v>434</v>
      </c>
      <c r="G101" s="1">
        <v>363</v>
      </c>
      <c r="H101" s="1" t="s">
        <v>237</v>
      </c>
    </row>
    <row r="102" spans="1:8" x14ac:dyDescent="0.25">
      <c r="A102" s="2" t="s">
        <v>1948</v>
      </c>
      <c r="B102" t="s">
        <v>435</v>
      </c>
      <c r="C102" t="s">
        <v>436</v>
      </c>
      <c r="D102" t="s">
        <v>8</v>
      </c>
      <c r="E102" s="6">
        <f t="shared" si="1"/>
        <v>396.97872340425533</v>
      </c>
      <c r="F102" s="1" t="s">
        <v>437</v>
      </c>
      <c r="G102" s="1">
        <v>172.48</v>
      </c>
      <c r="H102" s="1" t="s">
        <v>237</v>
      </c>
    </row>
    <row r="103" spans="1:8" x14ac:dyDescent="0.25">
      <c r="A103" s="2" t="s">
        <v>1948</v>
      </c>
      <c r="B103" t="s">
        <v>438</v>
      </c>
      <c r="C103" t="s">
        <v>439</v>
      </c>
      <c r="D103" t="s">
        <v>30</v>
      </c>
      <c r="E103" s="6">
        <f t="shared" si="1"/>
        <v>1133.7446808510638</v>
      </c>
      <c r="F103" s="1" t="s">
        <v>64</v>
      </c>
      <c r="G103" s="1">
        <v>518.76</v>
      </c>
      <c r="H103" s="1" t="s">
        <v>237</v>
      </c>
    </row>
    <row r="104" spans="1:8" x14ac:dyDescent="0.25">
      <c r="A104" s="2" t="s">
        <v>1948</v>
      </c>
      <c r="B104" t="s">
        <v>440</v>
      </c>
      <c r="C104" t="s">
        <v>441</v>
      </c>
      <c r="D104" t="s">
        <v>21</v>
      </c>
      <c r="E104" s="6">
        <v>917.63</v>
      </c>
      <c r="F104" s="1" t="s">
        <v>442</v>
      </c>
      <c r="G104" s="1">
        <v>354.2</v>
      </c>
      <c r="H104" s="1" t="s">
        <v>237</v>
      </c>
    </row>
    <row r="105" spans="1:8" x14ac:dyDescent="0.25">
      <c r="A105" s="2" t="s">
        <v>1948</v>
      </c>
      <c r="B105" t="s">
        <v>443</v>
      </c>
      <c r="C105" t="s">
        <v>444</v>
      </c>
      <c r="D105" t="s">
        <v>6</v>
      </c>
      <c r="E105" s="6">
        <v>415.33</v>
      </c>
      <c r="F105" s="1" t="s">
        <v>445</v>
      </c>
      <c r="G105" s="1">
        <v>138.16</v>
      </c>
      <c r="H105" s="1" t="s">
        <v>237</v>
      </c>
    </row>
    <row r="106" spans="1:8" x14ac:dyDescent="0.25">
      <c r="A106" s="2" t="s">
        <v>1948</v>
      </c>
      <c r="B106" t="s">
        <v>446</v>
      </c>
      <c r="C106" t="s">
        <v>447</v>
      </c>
      <c r="D106" t="s">
        <v>28</v>
      </c>
      <c r="E106" s="6">
        <f t="shared" si="1"/>
        <v>394.17021276595744</v>
      </c>
      <c r="F106" s="1" t="s">
        <v>64</v>
      </c>
      <c r="G106" s="1">
        <v>171.16</v>
      </c>
      <c r="H106" s="1" t="s">
        <v>237</v>
      </c>
    </row>
    <row r="107" spans="1:8" x14ac:dyDescent="0.25">
      <c r="A107" s="2" t="s">
        <v>1948</v>
      </c>
      <c r="B107" t="s">
        <v>448</v>
      </c>
      <c r="C107" t="s">
        <v>449</v>
      </c>
      <c r="D107" t="s">
        <v>28</v>
      </c>
      <c r="E107" s="6">
        <f t="shared" si="1"/>
        <v>394.17021276595744</v>
      </c>
      <c r="F107" s="1" t="s">
        <v>64</v>
      </c>
      <c r="G107" s="1">
        <v>171.16</v>
      </c>
      <c r="H107" s="1" t="s">
        <v>237</v>
      </c>
    </row>
    <row r="108" spans="1:8" x14ac:dyDescent="0.25">
      <c r="A108" s="2" t="s">
        <v>1948</v>
      </c>
      <c r="B108" t="s">
        <v>450</v>
      </c>
      <c r="C108" t="s">
        <v>451</v>
      </c>
      <c r="D108" t="s">
        <v>108</v>
      </c>
      <c r="E108" s="6">
        <f t="shared" si="1"/>
        <v>1504.4680851063831</v>
      </c>
      <c r="F108" s="1" t="s">
        <v>452</v>
      </c>
      <c r="G108" s="1">
        <v>693</v>
      </c>
      <c r="H108" s="1" t="s">
        <v>237</v>
      </c>
    </row>
    <row r="109" spans="1:8" x14ac:dyDescent="0.25">
      <c r="A109" s="2" t="s">
        <v>1948</v>
      </c>
      <c r="B109" t="s">
        <v>453</v>
      </c>
      <c r="C109" t="s">
        <v>454</v>
      </c>
      <c r="D109" t="s">
        <v>21</v>
      </c>
      <c r="E109" s="6">
        <f t="shared" si="1"/>
        <v>703.10638297872345</v>
      </c>
      <c r="F109" s="1" t="s">
        <v>455</v>
      </c>
      <c r="G109" s="1">
        <v>316.36</v>
      </c>
      <c r="H109" s="1" t="s">
        <v>237</v>
      </c>
    </row>
    <row r="110" spans="1:8" x14ac:dyDescent="0.25">
      <c r="A110" s="2" t="s">
        <v>1948</v>
      </c>
      <c r="B110" t="s">
        <v>456</v>
      </c>
      <c r="C110" t="s">
        <v>454</v>
      </c>
      <c r="D110" t="s">
        <v>23</v>
      </c>
      <c r="E110" s="6">
        <f t="shared" si="1"/>
        <v>744.29787234042567</v>
      </c>
      <c r="F110" s="1" t="s">
        <v>455</v>
      </c>
      <c r="G110" s="1">
        <v>335.72</v>
      </c>
      <c r="H110" s="1" t="s">
        <v>237</v>
      </c>
    </row>
    <row r="111" spans="1:8" x14ac:dyDescent="0.25">
      <c r="A111" s="2" t="s">
        <v>1948</v>
      </c>
      <c r="B111" t="s">
        <v>457</v>
      </c>
      <c r="C111" t="s">
        <v>458</v>
      </c>
      <c r="D111" t="s">
        <v>28</v>
      </c>
      <c r="E111" s="6">
        <f t="shared" si="1"/>
        <v>751.78723404255322</v>
      </c>
      <c r="F111" s="1" t="s">
        <v>455</v>
      </c>
      <c r="G111" s="1">
        <v>339.24</v>
      </c>
      <c r="H111" s="1" t="s">
        <v>237</v>
      </c>
    </row>
    <row r="112" spans="1:8" x14ac:dyDescent="0.25">
      <c r="A112" s="2" t="s">
        <v>1948</v>
      </c>
      <c r="B112" t="s">
        <v>459</v>
      </c>
      <c r="C112" t="s">
        <v>460</v>
      </c>
      <c r="D112" t="s">
        <v>30</v>
      </c>
      <c r="E112" s="6">
        <f t="shared" si="1"/>
        <v>831.36170212765956</v>
      </c>
      <c r="F112" s="1" t="s">
        <v>455</v>
      </c>
      <c r="G112" s="1">
        <v>376.64</v>
      </c>
      <c r="H112" s="1" t="s">
        <v>237</v>
      </c>
    </row>
    <row r="113" spans="1:8" x14ac:dyDescent="0.25">
      <c r="A113" s="2" t="s">
        <v>1948</v>
      </c>
      <c r="B113" t="s">
        <v>461</v>
      </c>
      <c r="C113" t="s">
        <v>462</v>
      </c>
      <c r="D113" t="s">
        <v>19</v>
      </c>
      <c r="E113" s="6">
        <f t="shared" si="1"/>
        <v>332.38297872340428</v>
      </c>
      <c r="F113" s="1" t="s">
        <v>64</v>
      </c>
      <c r="G113" s="1">
        <v>142.12</v>
      </c>
      <c r="H113" s="1" t="s">
        <v>237</v>
      </c>
    </row>
    <row r="114" spans="1:8" x14ac:dyDescent="0.25">
      <c r="A114" s="2" t="s">
        <v>1948</v>
      </c>
      <c r="B114" t="s">
        <v>463</v>
      </c>
      <c r="C114" t="s">
        <v>464</v>
      </c>
      <c r="D114" t="s">
        <v>9</v>
      </c>
      <c r="E114" s="6">
        <f t="shared" si="1"/>
        <v>710.59574468085111</v>
      </c>
      <c r="F114" s="1" t="s">
        <v>64</v>
      </c>
      <c r="G114" s="1">
        <v>319.88</v>
      </c>
      <c r="H114" s="1" t="s">
        <v>237</v>
      </c>
    </row>
    <row r="115" spans="1:8" x14ac:dyDescent="0.25">
      <c r="A115" s="2" t="s">
        <v>1948</v>
      </c>
      <c r="B115" t="s">
        <v>465</v>
      </c>
      <c r="C115" t="s">
        <v>466</v>
      </c>
      <c r="D115" t="s">
        <v>9</v>
      </c>
      <c r="E115" s="6">
        <f t="shared" si="1"/>
        <v>831.36170212765956</v>
      </c>
      <c r="F115" s="1" t="s">
        <v>64</v>
      </c>
      <c r="G115" s="1">
        <v>376.64</v>
      </c>
      <c r="H115" s="1" t="s">
        <v>237</v>
      </c>
    </row>
    <row r="116" spans="1:8" x14ac:dyDescent="0.25">
      <c r="A116" s="2" t="s">
        <v>1948</v>
      </c>
      <c r="B116" t="s">
        <v>467</v>
      </c>
      <c r="C116" t="s">
        <v>468</v>
      </c>
      <c r="D116" t="s">
        <v>9</v>
      </c>
      <c r="E116" s="6">
        <f t="shared" si="1"/>
        <v>710.59574468085111</v>
      </c>
      <c r="F116" s="1" t="s">
        <v>64</v>
      </c>
      <c r="G116" s="1">
        <v>319.88</v>
      </c>
      <c r="H116" s="1" t="s">
        <v>237</v>
      </c>
    </row>
    <row r="117" spans="1:8" x14ac:dyDescent="0.25">
      <c r="A117" s="2" t="s">
        <v>1948</v>
      </c>
      <c r="B117" t="s">
        <v>469</v>
      </c>
      <c r="C117" t="s">
        <v>470</v>
      </c>
      <c r="D117" t="s">
        <v>21</v>
      </c>
      <c r="E117" s="6">
        <f t="shared" ref="E117:E163" si="2">(G117/0.47)+30</f>
        <v>600.12765957446811</v>
      </c>
      <c r="F117" s="1" t="s">
        <v>64</v>
      </c>
      <c r="G117" s="1">
        <v>267.95999999999998</v>
      </c>
      <c r="H117" s="1" t="s">
        <v>237</v>
      </c>
    </row>
    <row r="118" spans="1:8" x14ac:dyDescent="0.25">
      <c r="A118" s="2" t="s">
        <v>1948</v>
      </c>
      <c r="B118" t="s">
        <v>471</v>
      </c>
      <c r="C118" t="s">
        <v>470</v>
      </c>
      <c r="D118" t="s">
        <v>28</v>
      </c>
      <c r="E118" s="6">
        <f t="shared" si="2"/>
        <v>640.38297872340434</v>
      </c>
      <c r="F118" s="1" t="s">
        <v>64</v>
      </c>
      <c r="G118" s="1">
        <v>286.88</v>
      </c>
      <c r="H118" s="1" t="s">
        <v>237</v>
      </c>
    </row>
    <row r="119" spans="1:8" x14ac:dyDescent="0.25">
      <c r="A119" s="2" t="s">
        <v>1948</v>
      </c>
      <c r="B119" t="s">
        <v>472</v>
      </c>
      <c r="C119" t="s">
        <v>470</v>
      </c>
      <c r="D119" t="s">
        <v>30</v>
      </c>
      <c r="E119" s="6">
        <f t="shared" si="2"/>
        <v>706.85106382978734</v>
      </c>
      <c r="F119" s="1" t="s">
        <v>64</v>
      </c>
      <c r="G119" s="1">
        <v>318.12</v>
      </c>
      <c r="H119" s="1" t="s">
        <v>237</v>
      </c>
    </row>
    <row r="120" spans="1:8" x14ac:dyDescent="0.25">
      <c r="A120" s="2" t="s">
        <v>1948</v>
      </c>
      <c r="B120" t="s">
        <v>473</v>
      </c>
      <c r="C120" t="s">
        <v>474</v>
      </c>
      <c r="D120" t="s">
        <v>28</v>
      </c>
      <c r="E120" s="6">
        <f t="shared" si="2"/>
        <v>945.57446808510645</v>
      </c>
      <c r="F120" s="1" t="s">
        <v>64</v>
      </c>
      <c r="G120" s="1">
        <v>430.32</v>
      </c>
      <c r="H120" s="1" t="s">
        <v>237</v>
      </c>
    </row>
    <row r="121" spans="1:8" x14ac:dyDescent="0.25">
      <c r="A121" s="2" t="s">
        <v>1948</v>
      </c>
      <c r="B121" t="s">
        <v>475</v>
      </c>
      <c r="C121" t="s">
        <v>476</v>
      </c>
      <c r="D121" t="s">
        <v>21</v>
      </c>
      <c r="E121" s="6">
        <f t="shared" si="2"/>
        <v>783.61702127659578</v>
      </c>
      <c r="F121" s="1" t="s">
        <v>477</v>
      </c>
      <c r="G121" s="1">
        <v>354.2</v>
      </c>
      <c r="H121" s="1" t="s">
        <v>237</v>
      </c>
    </row>
    <row r="122" spans="1:8" x14ac:dyDescent="0.25">
      <c r="A122" s="2" t="s">
        <v>1948</v>
      </c>
      <c r="B122" t="s">
        <v>478</v>
      </c>
      <c r="C122" t="s">
        <v>476</v>
      </c>
      <c r="D122" t="s">
        <v>28</v>
      </c>
      <c r="E122" s="6">
        <f t="shared" si="2"/>
        <v>838.85106382978734</v>
      </c>
      <c r="F122" s="1" t="s">
        <v>477</v>
      </c>
      <c r="G122" s="1">
        <v>380.16</v>
      </c>
      <c r="H122" s="1" t="s">
        <v>237</v>
      </c>
    </row>
    <row r="123" spans="1:8" x14ac:dyDescent="0.25">
      <c r="A123" s="2" t="s">
        <v>1948</v>
      </c>
      <c r="B123" t="s">
        <v>479</v>
      </c>
      <c r="C123" t="s">
        <v>476</v>
      </c>
      <c r="D123" t="s">
        <v>30</v>
      </c>
      <c r="E123" s="6">
        <f t="shared" si="2"/>
        <v>928.72340425531911</v>
      </c>
      <c r="F123" s="1" t="s">
        <v>477</v>
      </c>
      <c r="G123" s="1">
        <v>422.4</v>
      </c>
      <c r="H123" s="1" t="s">
        <v>237</v>
      </c>
    </row>
    <row r="124" spans="1:8" x14ac:dyDescent="0.25">
      <c r="A124" s="2" t="s">
        <v>1948</v>
      </c>
      <c r="B124" t="s">
        <v>480</v>
      </c>
      <c r="C124" t="s">
        <v>481</v>
      </c>
      <c r="D124" t="s">
        <v>21</v>
      </c>
      <c r="E124" s="6">
        <f t="shared" si="2"/>
        <v>578.595744680851</v>
      </c>
      <c r="F124" s="1" t="s">
        <v>482</v>
      </c>
      <c r="G124" s="1">
        <v>257.83999999999997</v>
      </c>
      <c r="H124" s="1" t="s">
        <v>237</v>
      </c>
    </row>
    <row r="125" spans="1:8" x14ac:dyDescent="0.25">
      <c r="A125" s="2" t="s">
        <v>1948</v>
      </c>
      <c r="B125" t="s">
        <v>483</v>
      </c>
      <c r="C125" t="s">
        <v>481</v>
      </c>
      <c r="D125" t="s">
        <v>30</v>
      </c>
      <c r="E125" s="6">
        <f t="shared" si="2"/>
        <v>680.63829787234044</v>
      </c>
      <c r="F125" s="1" t="s">
        <v>482</v>
      </c>
      <c r="G125" s="1">
        <v>305.8</v>
      </c>
      <c r="H125" s="1" t="s">
        <v>237</v>
      </c>
    </row>
    <row r="126" spans="1:8" x14ac:dyDescent="0.25">
      <c r="A126" s="2" t="s">
        <v>1948</v>
      </c>
      <c r="B126" t="s">
        <v>484</v>
      </c>
      <c r="C126" t="s">
        <v>485</v>
      </c>
      <c r="D126" t="s">
        <v>21</v>
      </c>
      <c r="E126" s="6">
        <f t="shared" si="2"/>
        <v>495.27659574468089</v>
      </c>
      <c r="F126" s="1" t="s">
        <v>486</v>
      </c>
      <c r="G126" s="1">
        <v>218.68</v>
      </c>
      <c r="H126" s="1" t="s">
        <v>237</v>
      </c>
    </row>
    <row r="127" spans="1:8" x14ac:dyDescent="0.25">
      <c r="A127" s="2" t="s">
        <v>1948</v>
      </c>
      <c r="B127" t="s">
        <v>487</v>
      </c>
      <c r="C127" t="s">
        <v>488</v>
      </c>
      <c r="D127" t="s">
        <v>30</v>
      </c>
      <c r="E127" s="6">
        <f t="shared" si="2"/>
        <v>582.340425531915</v>
      </c>
      <c r="F127" s="1" t="s">
        <v>486</v>
      </c>
      <c r="G127" s="1">
        <v>259.60000000000002</v>
      </c>
      <c r="H127" s="1" t="s">
        <v>237</v>
      </c>
    </row>
    <row r="128" spans="1:8" x14ac:dyDescent="0.25">
      <c r="A128" s="2" t="s">
        <v>1948</v>
      </c>
      <c r="B128" t="s">
        <v>489</v>
      </c>
      <c r="C128" t="s">
        <v>490</v>
      </c>
      <c r="D128" t="s">
        <v>21</v>
      </c>
      <c r="E128" s="6">
        <f t="shared" si="2"/>
        <v>370.7659574468085</v>
      </c>
      <c r="F128" s="1" t="s">
        <v>491</v>
      </c>
      <c r="G128" s="1">
        <v>160.16</v>
      </c>
      <c r="H128" s="1" t="s">
        <v>237</v>
      </c>
    </row>
    <row r="129" spans="1:8" x14ac:dyDescent="0.25">
      <c r="A129" s="2" t="s">
        <v>1948</v>
      </c>
      <c r="B129" t="s">
        <v>492</v>
      </c>
      <c r="C129" t="s">
        <v>490</v>
      </c>
      <c r="D129" t="s">
        <v>30</v>
      </c>
      <c r="E129" s="6">
        <f t="shared" si="2"/>
        <v>431.61702127659572</v>
      </c>
      <c r="F129" s="1" t="s">
        <v>491</v>
      </c>
      <c r="G129" s="1">
        <v>188.76</v>
      </c>
      <c r="H129" s="1" t="s">
        <v>237</v>
      </c>
    </row>
    <row r="130" spans="1:8" x14ac:dyDescent="0.25">
      <c r="A130" s="2" t="s">
        <v>1948</v>
      </c>
      <c r="B130" t="s">
        <v>493</v>
      </c>
      <c r="C130" t="s">
        <v>494</v>
      </c>
      <c r="D130" t="s">
        <v>19</v>
      </c>
      <c r="E130" s="6">
        <f t="shared" si="2"/>
        <v>807.02127659574467</v>
      </c>
      <c r="F130" s="1" t="s">
        <v>495</v>
      </c>
      <c r="G130" s="1">
        <v>365.2</v>
      </c>
      <c r="H130" s="1" t="s">
        <v>237</v>
      </c>
    </row>
    <row r="131" spans="1:8" x14ac:dyDescent="0.25">
      <c r="A131" s="2" t="s">
        <v>1948</v>
      </c>
      <c r="B131" t="s">
        <v>496</v>
      </c>
      <c r="C131" t="s">
        <v>497</v>
      </c>
      <c r="D131" t="s">
        <v>30</v>
      </c>
      <c r="E131" s="6">
        <f t="shared" si="2"/>
        <v>1040.127659574468</v>
      </c>
      <c r="F131" s="1" t="s">
        <v>498</v>
      </c>
      <c r="G131" s="1">
        <v>474.76</v>
      </c>
      <c r="H131" s="1" t="s">
        <v>237</v>
      </c>
    </row>
    <row r="132" spans="1:8" x14ac:dyDescent="0.25">
      <c r="A132" s="2" t="s">
        <v>1948</v>
      </c>
      <c r="B132" t="s">
        <v>499</v>
      </c>
      <c r="C132" t="s">
        <v>500</v>
      </c>
      <c r="D132" t="s">
        <v>30</v>
      </c>
      <c r="E132" s="6">
        <f t="shared" si="2"/>
        <v>476.55319148936172</v>
      </c>
      <c r="F132" s="1" t="s">
        <v>501</v>
      </c>
      <c r="G132" s="1">
        <v>209.88</v>
      </c>
      <c r="H132" s="1" t="s">
        <v>237</v>
      </c>
    </row>
    <row r="133" spans="1:8" x14ac:dyDescent="0.25">
      <c r="A133" s="2" t="s">
        <v>1948</v>
      </c>
      <c r="B133" t="s">
        <v>502</v>
      </c>
      <c r="C133" t="s">
        <v>503</v>
      </c>
      <c r="D133" t="s">
        <v>30</v>
      </c>
      <c r="E133" s="6">
        <f t="shared" si="2"/>
        <v>1066.3404255319149</v>
      </c>
      <c r="F133" s="1" t="s">
        <v>504</v>
      </c>
      <c r="G133" s="1">
        <v>487.08</v>
      </c>
      <c r="H133" s="1" t="s">
        <v>237</v>
      </c>
    </row>
    <row r="134" spans="1:8" x14ac:dyDescent="0.25">
      <c r="A134" s="2" t="s">
        <v>1948</v>
      </c>
      <c r="B134" t="s">
        <v>505</v>
      </c>
      <c r="C134" t="s">
        <v>506</v>
      </c>
      <c r="D134" t="s">
        <v>30</v>
      </c>
      <c r="E134" s="6">
        <f t="shared" si="2"/>
        <v>476.55319148936172</v>
      </c>
      <c r="F134" s="1" t="s">
        <v>507</v>
      </c>
      <c r="G134" s="1">
        <v>209.88</v>
      </c>
      <c r="H134" s="1" t="s">
        <v>237</v>
      </c>
    </row>
    <row r="135" spans="1:8" x14ac:dyDescent="0.25">
      <c r="A135" s="2" t="s">
        <v>1948</v>
      </c>
      <c r="B135" t="s">
        <v>508</v>
      </c>
      <c r="C135" t="s">
        <v>509</v>
      </c>
      <c r="D135" t="s">
        <v>30</v>
      </c>
      <c r="E135" s="6">
        <f t="shared" si="2"/>
        <v>716.21276595744678</v>
      </c>
      <c r="F135" s="1" t="s">
        <v>510</v>
      </c>
      <c r="G135" s="1">
        <v>322.52</v>
      </c>
      <c r="H135" s="1" t="s">
        <v>237</v>
      </c>
    </row>
    <row r="136" spans="1:8" x14ac:dyDescent="0.25">
      <c r="A136" s="2" t="s">
        <v>1948</v>
      </c>
      <c r="B136" t="s">
        <v>511</v>
      </c>
      <c r="C136" t="s">
        <v>512</v>
      </c>
      <c r="D136" t="s">
        <v>30</v>
      </c>
      <c r="E136" s="6">
        <f t="shared" si="2"/>
        <v>431.61702127659572</v>
      </c>
      <c r="F136" s="1" t="s">
        <v>513</v>
      </c>
      <c r="G136" s="1">
        <v>188.76</v>
      </c>
      <c r="H136" s="1" t="s">
        <v>237</v>
      </c>
    </row>
    <row r="137" spans="1:8" x14ac:dyDescent="0.25">
      <c r="A137" s="2" t="s">
        <v>1948</v>
      </c>
      <c r="B137" t="s">
        <v>514</v>
      </c>
      <c r="C137" t="s">
        <v>515</v>
      </c>
      <c r="D137" t="s">
        <v>30</v>
      </c>
      <c r="E137" s="6">
        <f t="shared" si="2"/>
        <v>751.78723404255322</v>
      </c>
      <c r="F137" s="1" t="s">
        <v>64</v>
      </c>
      <c r="G137" s="1">
        <v>339.24</v>
      </c>
      <c r="H137" s="1" t="s">
        <v>237</v>
      </c>
    </row>
    <row r="138" spans="1:8" x14ac:dyDescent="0.25">
      <c r="A138" s="2" t="s">
        <v>1948</v>
      </c>
      <c r="B138" t="s">
        <v>516</v>
      </c>
      <c r="C138" t="s">
        <v>517</v>
      </c>
      <c r="D138" t="s">
        <v>30</v>
      </c>
      <c r="E138" s="6">
        <f t="shared" si="2"/>
        <v>1078.5106382978724</v>
      </c>
      <c r="F138" s="1" t="s">
        <v>518</v>
      </c>
      <c r="G138" s="1">
        <v>492.8</v>
      </c>
      <c r="H138" s="1" t="s">
        <v>237</v>
      </c>
    </row>
    <row r="139" spans="1:8" x14ac:dyDescent="0.25">
      <c r="A139" s="2" t="s">
        <v>1948</v>
      </c>
      <c r="B139" t="s">
        <v>519</v>
      </c>
      <c r="C139" t="s">
        <v>520</v>
      </c>
      <c r="D139" t="s">
        <v>30</v>
      </c>
      <c r="E139" s="6">
        <f t="shared" si="2"/>
        <v>751.78723404255322</v>
      </c>
      <c r="F139" s="1" t="s">
        <v>64</v>
      </c>
      <c r="G139" s="1">
        <v>339.24</v>
      </c>
      <c r="H139" s="1" t="s">
        <v>237</v>
      </c>
    </row>
    <row r="140" spans="1:8" x14ac:dyDescent="0.25">
      <c r="A140" s="2" t="s">
        <v>1948</v>
      </c>
      <c r="B140" t="s">
        <v>521</v>
      </c>
      <c r="C140" t="s">
        <v>522</v>
      </c>
      <c r="D140" t="s">
        <v>21</v>
      </c>
      <c r="E140" s="6">
        <f t="shared" si="2"/>
        <v>877.23404255319156</v>
      </c>
      <c r="F140" s="1" t="s">
        <v>523</v>
      </c>
      <c r="G140" s="1">
        <v>398.2</v>
      </c>
      <c r="H140" s="1" t="s">
        <v>237</v>
      </c>
    </row>
    <row r="141" spans="1:8" x14ac:dyDescent="0.25">
      <c r="A141" s="2" t="s">
        <v>1948</v>
      </c>
      <c r="B141" t="s">
        <v>524</v>
      </c>
      <c r="C141" t="s">
        <v>525</v>
      </c>
      <c r="D141" t="s">
        <v>21</v>
      </c>
      <c r="E141" s="6">
        <f t="shared" si="2"/>
        <v>370.7659574468085</v>
      </c>
      <c r="F141" s="1" t="s">
        <v>526</v>
      </c>
      <c r="G141" s="1">
        <v>160.16</v>
      </c>
      <c r="H141" s="1" t="s">
        <v>237</v>
      </c>
    </row>
    <row r="142" spans="1:8" x14ac:dyDescent="0.25">
      <c r="A142" s="2" t="s">
        <v>1948</v>
      </c>
      <c r="B142" t="s">
        <v>527</v>
      </c>
      <c r="C142" t="s">
        <v>528</v>
      </c>
      <c r="D142" t="s">
        <v>21</v>
      </c>
      <c r="E142" s="6">
        <f t="shared" si="2"/>
        <v>571.10638297872345</v>
      </c>
      <c r="F142" s="1" t="s">
        <v>529</v>
      </c>
      <c r="G142" s="1">
        <v>254.32</v>
      </c>
      <c r="H142" s="1" t="s">
        <v>237</v>
      </c>
    </row>
    <row r="143" spans="1:8" x14ac:dyDescent="0.25">
      <c r="A143" s="2" t="s">
        <v>1948</v>
      </c>
      <c r="B143" t="s">
        <v>530</v>
      </c>
      <c r="C143" t="s">
        <v>531</v>
      </c>
      <c r="D143" t="s">
        <v>30</v>
      </c>
      <c r="E143" s="6">
        <f t="shared" si="2"/>
        <v>716.21276595744678</v>
      </c>
      <c r="F143" s="1" t="s">
        <v>486</v>
      </c>
      <c r="G143" s="1">
        <v>322.52</v>
      </c>
      <c r="H143" s="1" t="s">
        <v>237</v>
      </c>
    </row>
    <row r="144" spans="1:8" x14ac:dyDescent="0.25">
      <c r="A144" s="2" t="s">
        <v>1948</v>
      </c>
      <c r="B144" t="s">
        <v>532</v>
      </c>
      <c r="C144" t="s">
        <v>533</v>
      </c>
      <c r="D144" t="s">
        <v>21</v>
      </c>
      <c r="E144" s="6">
        <f t="shared" si="2"/>
        <v>571.10638297872345</v>
      </c>
      <c r="F144" s="1" t="s">
        <v>534</v>
      </c>
      <c r="G144" s="1">
        <v>254.32</v>
      </c>
      <c r="H144" s="1" t="s">
        <v>237</v>
      </c>
    </row>
    <row r="145" spans="1:8" x14ac:dyDescent="0.25">
      <c r="A145" s="2" t="s">
        <v>1948</v>
      </c>
      <c r="B145" t="s">
        <v>535</v>
      </c>
      <c r="C145" t="s">
        <v>536</v>
      </c>
      <c r="D145" t="s">
        <v>6</v>
      </c>
      <c r="E145" s="6">
        <f t="shared" si="2"/>
        <v>844.468085106383</v>
      </c>
      <c r="F145" s="1" t="s">
        <v>537</v>
      </c>
      <c r="G145" s="1">
        <v>382.8</v>
      </c>
      <c r="H145" s="1" t="s">
        <v>237</v>
      </c>
    </row>
    <row r="146" spans="1:8" x14ac:dyDescent="0.25">
      <c r="A146" s="2" t="s">
        <v>1948</v>
      </c>
      <c r="B146" t="s">
        <v>538</v>
      </c>
      <c r="C146" t="s">
        <v>539</v>
      </c>
      <c r="D146" t="s">
        <v>19</v>
      </c>
      <c r="E146" s="6">
        <f t="shared" si="2"/>
        <v>738.68085106382978</v>
      </c>
      <c r="F146" s="1" t="s">
        <v>540</v>
      </c>
      <c r="G146" s="1">
        <v>333.08</v>
      </c>
      <c r="H146" s="1" t="s">
        <v>237</v>
      </c>
    </row>
    <row r="147" spans="1:8" x14ac:dyDescent="0.25">
      <c r="A147" s="2" t="s">
        <v>1948</v>
      </c>
      <c r="B147" t="s">
        <v>541</v>
      </c>
      <c r="C147" t="s">
        <v>542</v>
      </c>
      <c r="D147" t="s">
        <v>0</v>
      </c>
      <c r="E147" s="6">
        <f t="shared" si="2"/>
        <v>458.76595744680856</v>
      </c>
      <c r="F147" s="1" t="s">
        <v>64</v>
      </c>
      <c r="G147" s="1">
        <v>201.52</v>
      </c>
      <c r="H147" s="1" t="s">
        <v>237</v>
      </c>
    </row>
    <row r="148" spans="1:8" x14ac:dyDescent="0.25">
      <c r="A148" s="2" t="s">
        <v>1948</v>
      </c>
      <c r="B148" t="s">
        <v>544</v>
      </c>
      <c r="C148" t="s">
        <v>545</v>
      </c>
      <c r="D148" t="s">
        <v>30</v>
      </c>
      <c r="E148" s="6">
        <f t="shared" si="2"/>
        <v>1357.6595744680851</v>
      </c>
      <c r="F148" s="1" t="s">
        <v>546</v>
      </c>
      <c r="G148" s="1">
        <v>624</v>
      </c>
      <c r="H148" s="1" t="s">
        <v>543</v>
      </c>
    </row>
    <row r="149" spans="1:8" x14ac:dyDescent="0.25">
      <c r="A149" s="2" t="s">
        <v>1948</v>
      </c>
      <c r="B149" t="s">
        <v>547</v>
      </c>
      <c r="C149" t="s">
        <v>548</v>
      </c>
      <c r="D149" t="s">
        <v>6</v>
      </c>
      <c r="E149" s="6">
        <f t="shared" si="2"/>
        <v>581.48936170212767</v>
      </c>
      <c r="F149" s="1" t="s">
        <v>388</v>
      </c>
      <c r="G149" s="1">
        <v>259.2</v>
      </c>
      <c r="H149" s="1" t="s">
        <v>549</v>
      </c>
    </row>
    <row r="150" spans="1:8" x14ac:dyDescent="0.25">
      <c r="A150" s="2" t="s">
        <v>1948</v>
      </c>
      <c r="B150" t="s">
        <v>550</v>
      </c>
      <c r="C150" t="s">
        <v>548</v>
      </c>
      <c r="D150" t="s">
        <v>247</v>
      </c>
      <c r="E150" s="6">
        <f t="shared" si="2"/>
        <v>618.51063829787233</v>
      </c>
      <c r="F150" s="1" t="s">
        <v>388</v>
      </c>
      <c r="G150" s="1">
        <v>276.59999999999997</v>
      </c>
      <c r="H150" s="1" t="s">
        <v>549</v>
      </c>
    </row>
    <row r="151" spans="1:8" x14ac:dyDescent="0.25">
      <c r="A151" s="2" t="s">
        <v>1948</v>
      </c>
      <c r="B151" t="s">
        <v>552</v>
      </c>
      <c r="C151" t="s">
        <v>553</v>
      </c>
      <c r="D151" t="s">
        <v>124</v>
      </c>
      <c r="E151" s="6">
        <f t="shared" si="2"/>
        <v>997.65957446808522</v>
      </c>
      <c r="F151" s="1" t="s">
        <v>551</v>
      </c>
      <c r="G151" s="1">
        <v>454.8</v>
      </c>
      <c r="H151" s="1" t="s">
        <v>549</v>
      </c>
    </row>
    <row r="152" spans="1:8" x14ac:dyDescent="0.25">
      <c r="A152" s="2" t="s">
        <v>1948</v>
      </c>
      <c r="B152" t="s">
        <v>554</v>
      </c>
      <c r="C152" t="s">
        <v>421</v>
      </c>
      <c r="D152" t="s">
        <v>175</v>
      </c>
      <c r="E152" s="6">
        <f t="shared" si="2"/>
        <v>1657.6595744680851</v>
      </c>
      <c r="F152" s="1" t="s">
        <v>422</v>
      </c>
      <c r="G152" s="1">
        <v>765</v>
      </c>
      <c r="H152" s="1" t="s">
        <v>549</v>
      </c>
    </row>
    <row r="153" spans="1:8" x14ac:dyDescent="0.25">
      <c r="A153" s="2" t="s">
        <v>1948</v>
      </c>
      <c r="B153" t="s">
        <v>555</v>
      </c>
      <c r="C153" t="s">
        <v>556</v>
      </c>
      <c r="D153" t="s">
        <v>6</v>
      </c>
      <c r="E153" s="6">
        <f t="shared" si="2"/>
        <v>732.12765957446811</v>
      </c>
      <c r="F153" s="1" t="s">
        <v>64</v>
      </c>
      <c r="G153" s="1">
        <v>330</v>
      </c>
      <c r="H153" s="1" t="s">
        <v>549</v>
      </c>
    </row>
    <row r="154" spans="1:8" x14ac:dyDescent="0.25">
      <c r="A154" s="2" t="s">
        <v>1948</v>
      </c>
      <c r="B154" t="s">
        <v>557</v>
      </c>
      <c r="C154" t="s">
        <v>558</v>
      </c>
      <c r="D154" t="s">
        <v>124</v>
      </c>
      <c r="E154" s="6">
        <f t="shared" si="2"/>
        <v>1176.3829787234042</v>
      </c>
      <c r="F154" s="1" t="s">
        <v>559</v>
      </c>
      <c r="G154" s="1">
        <v>538.79999999999995</v>
      </c>
      <c r="H154" s="1" t="s">
        <v>549</v>
      </c>
    </row>
    <row r="155" spans="1:8" x14ac:dyDescent="0.25">
      <c r="A155" s="2" t="s">
        <v>1948</v>
      </c>
      <c r="B155" t="s">
        <v>560</v>
      </c>
      <c r="C155" t="s">
        <v>561</v>
      </c>
      <c r="D155" t="s">
        <v>82</v>
      </c>
      <c r="E155" s="6">
        <f t="shared" si="2"/>
        <v>898.08510638297878</v>
      </c>
      <c r="F155" s="1" t="s">
        <v>562</v>
      </c>
      <c r="G155" s="1">
        <v>408</v>
      </c>
      <c r="H155" s="1" t="s">
        <v>549</v>
      </c>
    </row>
    <row r="156" spans="1:8" x14ac:dyDescent="0.25">
      <c r="A156" s="2" t="s">
        <v>1948</v>
      </c>
      <c r="B156" t="s">
        <v>563</v>
      </c>
      <c r="C156" t="s">
        <v>564</v>
      </c>
      <c r="D156" t="s">
        <v>175</v>
      </c>
      <c r="E156" s="6">
        <f t="shared" si="2"/>
        <v>2155.5319148936173</v>
      </c>
      <c r="F156" s="1" t="s">
        <v>565</v>
      </c>
      <c r="G156" s="1">
        <v>999</v>
      </c>
      <c r="H156" s="1" t="s">
        <v>549</v>
      </c>
    </row>
    <row r="157" spans="1:8" x14ac:dyDescent="0.25">
      <c r="A157" s="2" t="s">
        <v>1948</v>
      </c>
      <c r="B157" t="s">
        <v>566</v>
      </c>
      <c r="C157" t="s">
        <v>451</v>
      </c>
      <c r="D157" t="s">
        <v>175</v>
      </c>
      <c r="E157" s="6">
        <f t="shared" si="2"/>
        <v>2136.3829787234044</v>
      </c>
      <c r="F157" s="1" t="s">
        <v>452</v>
      </c>
      <c r="G157" s="1">
        <v>990</v>
      </c>
      <c r="H157" s="1" t="s">
        <v>549</v>
      </c>
    </row>
    <row r="158" spans="1:8" x14ac:dyDescent="0.25">
      <c r="A158" s="2" t="s">
        <v>1948</v>
      </c>
      <c r="B158" t="s">
        <v>567</v>
      </c>
      <c r="C158" t="s">
        <v>474</v>
      </c>
      <c r="D158" t="s">
        <v>21</v>
      </c>
      <c r="E158" s="6">
        <f t="shared" si="2"/>
        <v>1300.2127659574469</v>
      </c>
      <c r="F158" s="1" t="s">
        <v>64</v>
      </c>
      <c r="G158" s="1">
        <v>597</v>
      </c>
      <c r="H158" s="1" t="s">
        <v>549</v>
      </c>
    </row>
    <row r="159" spans="1:8" x14ac:dyDescent="0.25">
      <c r="A159" s="2" t="s">
        <v>1948</v>
      </c>
      <c r="B159" t="s">
        <v>568</v>
      </c>
      <c r="C159" t="s">
        <v>474</v>
      </c>
      <c r="D159" t="s">
        <v>30</v>
      </c>
      <c r="E159" s="6">
        <f t="shared" si="2"/>
        <v>1606.5957446808511</v>
      </c>
      <c r="F159" s="1" t="s">
        <v>64</v>
      </c>
      <c r="G159" s="1">
        <v>741</v>
      </c>
      <c r="H159" s="1" t="s">
        <v>549</v>
      </c>
    </row>
    <row r="160" spans="1:8" x14ac:dyDescent="0.25">
      <c r="A160" s="2" t="s">
        <v>1948</v>
      </c>
      <c r="B160" t="s">
        <v>569</v>
      </c>
      <c r="C160" t="s">
        <v>570</v>
      </c>
      <c r="D160" t="s">
        <v>21</v>
      </c>
      <c r="E160" s="6">
        <f t="shared" si="2"/>
        <v>1364.0425531914893</v>
      </c>
      <c r="F160" s="1" t="s">
        <v>571</v>
      </c>
      <c r="G160" s="1">
        <v>627</v>
      </c>
      <c r="H160" s="1" t="s">
        <v>549</v>
      </c>
    </row>
    <row r="161" spans="1:8" x14ac:dyDescent="0.25">
      <c r="A161" s="2" t="s">
        <v>1948</v>
      </c>
      <c r="B161" t="s">
        <v>572</v>
      </c>
      <c r="C161" t="s">
        <v>570</v>
      </c>
      <c r="D161" t="s">
        <v>30</v>
      </c>
      <c r="E161" s="6">
        <f t="shared" si="2"/>
        <v>1670.4255319148938</v>
      </c>
      <c r="F161" s="1" t="s">
        <v>571</v>
      </c>
      <c r="G161" s="1">
        <v>771</v>
      </c>
      <c r="H161" s="1" t="s">
        <v>549</v>
      </c>
    </row>
    <row r="162" spans="1:8" x14ac:dyDescent="0.25">
      <c r="A162" s="2" t="s">
        <v>1948</v>
      </c>
      <c r="B162" t="s">
        <v>573</v>
      </c>
      <c r="C162" t="s">
        <v>574</v>
      </c>
      <c r="D162" t="s">
        <v>108</v>
      </c>
      <c r="E162" s="6">
        <f t="shared" si="2"/>
        <v>3112.9787234042556</v>
      </c>
      <c r="F162" s="1" t="s">
        <v>64</v>
      </c>
      <c r="G162" s="1">
        <v>1449</v>
      </c>
      <c r="H162" s="1" t="s">
        <v>549</v>
      </c>
    </row>
    <row r="163" spans="1:8" x14ac:dyDescent="0.25">
      <c r="A163" s="2" t="s">
        <v>1948</v>
      </c>
      <c r="B163" t="s">
        <v>575</v>
      </c>
      <c r="C163" t="s">
        <v>576</v>
      </c>
      <c r="D163" t="s">
        <v>108</v>
      </c>
      <c r="E163" s="6">
        <f t="shared" si="2"/>
        <v>2040.6382978723404</v>
      </c>
      <c r="F163" s="1" t="s">
        <v>64</v>
      </c>
      <c r="G163" s="1">
        <v>945</v>
      </c>
      <c r="H163" s="1" t="s">
        <v>549</v>
      </c>
    </row>
    <row r="164" spans="1:8" x14ac:dyDescent="0.25">
      <c r="A164" s="2" t="s">
        <v>1948</v>
      </c>
      <c r="B164" t="s">
        <v>1211</v>
      </c>
      <c r="C164" t="s">
        <v>1949</v>
      </c>
      <c r="D164" t="s">
        <v>0</v>
      </c>
      <c r="E164" s="6">
        <f>(G164/0.47)+30</f>
        <v>407.55319148936178</v>
      </c>
      <c r="F164" s="1" t="s">
        <v>64</v>
      </c>
      <c r="G164" s="1">
        <v>177.45000000000002</v>
      </c>
      <c r="H164" s="1" t="s">
        <v>1204</v>
      </c>
    </row>
    <row r="165" spans="1:8" x14ac:dyDescent="0.25">
      <c r="A165" s="2" t="s">
        <v>1948</v>
      </c>
      <c r="B165" t="s">
        <v>2034</v>
      </c>
      <c r="C165" t="s">
        <v>2036</v>
      </c>
      <c r="D165" t="s">
        <v>108</v>
      </c>
      <c r="E165" s="9">
        <f>1.05*(G165/0.47)+30</f>
        <v>917.62978723404262</v>
      </c>
      <c r="F165" s="1" t="s">
        <v>442</v>
      </c>
      <c r="G165" s="1">
        <v>397.32</v>
      </c>
      <c r="H165" s="1" t="s">
        <v>549</v>
      </c>
    </row>
    <row r="166" spans="1:8" x14ac:dyDescent="0.25">
      <c r="A166" s="2" t="s">
        <v>1948</v>
      </c>
      <c r="B166" t="s">
        <v>2035</v>
      </c>
      <c r="C166" t="s">
        <v>2037</v>
      </c>
      <c r="D166" t="s">
        <v>108</v>
      </c>
      <c r="E166" s="9">
        <f>1.05*(G166/0.47)+30</f>
        <v>415.3276595744681</v>
      </c>
      <c r="F166" s="1" t="s">
        <v>445</v>
      </c>
      <c r="G166" s="1">
        <v>172.48</v>
      </c>
      <c r="H166" s="1" t="s">
        <v>549</v>
      </c>
    </row>
    <row r="167" spans="1:8" x14ac:dyDescent="0.25">
      <c r="A167" s="2" t="s">
        <v>1948</v>
      </c>
      <c r="B167" s="21" t="s">
        <v>2046</v>
      </c>
      <c r="C167" s="21" t="s">
        <v>2047</v>
      </c>
      <c r="D167" t="s">
        <v>30</v>
      </c>
      <c r="E167" s="1">
        <v>1585</v>
      </c>
      <c r="F167" s="1" t="s">
        <v>2048</v>
      </c>
      <c r="H167" s="1" t="s">
        <v>549</v>
      </c>
    </row>
    <row r="168" spans="1:8" x14ac:dyDescent="0.25">
      <c r="A168" s="2" t="s">
        <v>1948</v>
      </c>
      <c r="B168" t="s">
        <v>2049</v>
      </c>
      <c r="C168" s="21" t="s">
        <v>2050</v>
      </c>
      <c r="D168" t="s">
        <v>21</v>
      </c>
      <c r="E168" s="1">
        <v>997</v>
      </c>
      <c r="F168" s="1" t="s">
        <v>2051</v>
      </c>
      <c r="H168" s="1" t="s">
        <v>549</v>
      </c>
    </row>
  </sheetData>
  <sheetProtection algorithmName="SHA-512" hashValue="gYlKNauMP4pk14XllhzBSlbUkX/BuJAamKHa1Je9RcqMEAaRyXhnTQLwFCO236zyGX5DcEyBLJ+f2VRmsMzziA==" saltValue="l0DcsdOG2mdtpHr6M2t/lQ==" spinCount="100000" sheet="1" objects="1" scenarios="1"/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4"/>
  <sheetViews>
    <sheetView zoomScale="80" zoomScaleNormal="80" workbookViewId="0">
      <pane ySplit="1" topLeftCell="A2" activePane="bottomLeft" state="frozen"/>
      <selection pane="bottomLeft" activeCell="H17" sqref="H17"/>
    </sheetView>
  </sheetViews>
  <sheetFormatPr defaultRowHeight="15" x14ac:dyDescent="0.25"/>
  <cols>
    <col min="1" max="1" width="19.42578125" customWidth="1"/>
    <col min="2" max="2" width="55.85546875" bestFit="1" customWidth="1"/>
    <col min="3" max="3" width="36" bestFit="1" customWidth="1"/>
    <col min="4" max="4" width="10.85546875" style="13" customWidth="1"/>
    <col min="5" max="5" width="41.42578125" style="12" bestFit="1" customWidth="1"/>
    <col min="6" max="6" width="16.85546875" hidden="1" customWidth="1"/>
    <col min="7" max="7" width="38.85546875" hidden="1" customWidth="1"/>
  </cols>
  <sheetData>
    <row r="1" spans="1:7" x14ac:dyDescent="0.25">
      <c r="A1" s="4" t="s">
        <v>2011</v>
      </c>
      <c r="B1" s="4" t="s">
        <v>2012</v>
      </c>
      <c r="C1" s="4" t="s">
        <v>2013</v>
      </c>
      <c r="D1" s="10" t="s">
        <v>2014</v>
      </c>
      <c r="E1" s="11" t="s">
        <v>2015</v>
      </c>
      <c r="F1" s="4" t="s">
        <v>1945</v>
      </c>
      <c r="G1" s="4" t="s">
        <v>1946</v>
      </c>
    </row>
    <row r="2" spans="1:7" x14ac:dyDescent="0.25">
      <c r="A2" t="s">
        <v>1240</v>
      </c>
      <c r="B2" t="s">
        <v>1241</v>
      </c>
      <c r="C2" t="s">
        <v>1242</v>
      </c>
      <c r="D2" s="6">
        <v>200</v>
      </c>
      <c r="E2" s="12" t="s">
        <v>64</v>
      </c>
      <c r="F2" s="1">
        <v>104</v>
      </c>
      <c r="G2" s="1" t="s">
        <v>1243</v>
      </c>
    </row>
    <row r="3" spans="1:7" x14ac:dyDescent="0.25">
      <c r="A3" t="s">
        <v>1244</v>
      </c>
      <c r="B3" t="s">
        <v>1245</v>
      </c>
      <c r="C3" t="s">
        <v>1242</v>
      </c>
      <c r="D3" s="6">
        <v>200</v>
      </c>
      <c r="E3" s="12" t="s">
        <v>64</v>
      </c>
      <c r="F3" s="1">
        <v>104</v>
      </c>
      <c r="G3" s="1" t="s">
        <v>1243</v>
      </c>
    </row>
    <row r="4" spans="1:7" x14ac:dyDescent="0.25">
      <c r="A4" t="s">
        <v>1246</v>
      </c>
      <c r="B4" t="s">
        <v>1247</v>
      </c>
      <c r="C4" t="s">
        <v>1242</v>
      </c>
      <c r="D4" s="6">
        <v>200</v>
      </c>
      <c r="E4" s="12">
        <v>14506844</v>
      </c>
      <c r="F4" s="1">
        <v>104</v>
      </c>
      <c r="G4" s="1" t="s">
        <v>1243</v>
      </c>
    </row>
    <row r="5" spans="1:7" x14ac:dyDescent="0.25">
      <c r="A5" t="s">
        <v>1248</v>
      </c>
      <c r="B5" t="s">
        <v>1249</v>
      </c>
      <c r="C5" t="s">
        <v>1242</v>
      </c>
      <c r="D5" s="6">
        <v>200</v>
      </c>
      <c r="E5" s="12" t="s">
        <v>64</v>
      </c>
      <c r="F5" s="1">
        <v>104</v>
      </c>
      <c r="G5" s="1" t="s">
        <v>1243</v>
      </c>
    </row>
    <row r="6" spans="1:7" x14ac:dyDescent="0.25">
      <c r="A6" t="s">
        <v>1250</v>
      </c>
      <c r="B6" t="s">
        <v>1251</v>
      </c>
      <c r="C6" t="s">
        <v>1242</v>
      </c>
      <c r="D6" s="6">
        <v>200</v>
      </c>
      <c r="E6" s="12" t="s">
        <v>64</v>
      </c>
      <c r="F6" s="1">
        <v>104</v>
      </c>
      <c r="G6" s="1" t="s">
        <v>1243</v>
      </c>
    </row>
    <row r="7" spans="1:7" x14ac:dyDescent="0.25">
      <c r="A7" t="s">
        <v>1252</v>
      </c>
      <c r="B7" t="s">
        <v>1253</v>
      </c>
      <c r="C7" t="s">
        <v>1242</v>
      </c>
      <c r="D7" s="6">
        <v>200</v>
      </c>
      <c r="E7" s="12" t="s">
        <v>64</v>
      </c>
      <c r="F7" s="1">
        <v>104</v>
      </c>
      <c r="G7" s="1" t="s">
        <v>1243</v>
      </c>
    </row>
    <row r="8" spans="1:7" x14ac:dyDescent="0.25">
      <c r="A8" t="s">
        <v>1254</v>
      </c>
      <c r="B8" t="s">
        <v>1255</v>
      </c>
      <c r="C8" t="s">
        <v>1242</v>
      </c>
      <c r="D8" s="6">
        <v>200</v>
      </c>
      <c r="E8" s="12" t="s">
        <v>64</v>
      </c>
      <c r="F8" s="1">
        <v>104</v>
      </c>
      <c r="G8" s="1" t="s">
        <v>1243</v>
      </c>
    </row>
    <row r="9" spans="1:7" x14ac:dyDescent="0.25">
      <c r="A9" t="s">
        <v>1256</v>
      </c>
      <c r="B9" t="s">
        <v>1257</v>
      </c>
      <c r="C9" t="s">
        <v>1242</v>
      </c>
      <c r="D9" s="6">
        <v>200</v>
      </c>
      <c r="E9" s="12" t="s">
        <v>64</v>
      </c>
      <c r="F9" s="1">
        <v>104</v>
      </c>
      <c r="G9" s="1" t="s">
        <v>1243</v>
      </c>
    </row>
    <row r="10" spans="1:7" x14ac:dyDescent="0.25">
      <c r="A10" t="s">
        <v>1258</v>
      </c>
      <c r="B10" t="s">
        <v>1259</v>
      </c>
      <c r="C10" t="s">
        <v>1242</v>
      </c>
      <c r="D10" s="6">
        <v>200</v>
      </c>
      <c r="E10" s="12" t="s">
        <v>64</v>
      </c>
      <c r="F10" s="1">
        <v>104</v>
      </c>
      <c r="G10" s="1" t="s">
        <v>1243</v>
      </c>
    </row>
    <row r="11" spans="1:7" x14ac:dyDescent="0.25">
      <c r="A11" t="s">
        <v>1260</v>
      </c>
      <c r="B11" t="s">
        <v>1261</v>
      </c>
      <c r="C11" t="s">
        <v>1242</v>
      </c>
      <c r="D11" s="6">
        <v>200</v>
      </c>
      <c r="E11" s="12" t="s">
        <v>64</v>
      </c>
      <c r="F11" s="1">
        <v>104</v>
      </c>
      <c r="G11" s="1" t="s">
        <v>1243</v>
      </c>
    </row>
    <row r="12" spans="1:7" x14ac:dyDescent="0.25">
      <c r="A12" t="s">
        <v>1262</v>
      </c>
      <c r="B12" t="s">
        <v>1263</v>
      </c>
      <c r="C12" t="s">
        <v>1242</v>
      </c>
      <c r="D12" s="6">
        <v>200</v>
      </c>
      <c r="E12" s="12" t="s">
        <v>64</v>
      </c>
      <c r="F12" s="1">
        <v>104</v>
      </c>
      <c r="G12" s="1" t="s">
        <v>1243</v>
      </c>
    </row>
    <row r="13" spans="1:7" x14ac:dyDescent="0.25">
      <c r="A13" t="s">
        <v>1264</v>
      </c>
      <c r="B13" t="s">
        <v>1265</v>
      </c>
      <c r="C13" t="s">
        <v>1242</v>
      </c>
      <c r="D13" s="6">
        <v>200</v>
      </c>
      <c r="E13" s="12" t="s">
        <v>64</v>
      </c>
      <c r="F13" s="1">
        <v>104</v>
      </c>
      <c r="G13" s="1" t="s">
        <v>1243</v>
      </c>
    </row>
    <row r="14" spans="1:7" x14ac:dyDescent="0.25">
      <c r="A14" t="s">
        <v>1266</v>
      </c>
      <c r="B14" t="s">
        <v>1267</v>
      </c>
      <c r="C14" t="s">
        <v>1242</v>
      </c>
      <c r="D14" s="6">
        <v>200</v>
      </c>
      <c r="E14" s="12" t="s">
        <v>64</v>
      </c>
      <c r="F14" s="1">
        <v>104</v>
      </c>
      <c r="G14" s="1" t="s">
        <v>1243</v>
      </c>
    </row>
    <row r="15" spans="1:7" x14ac:dyDescent="0.25">
      <c r="A15" t="s">
        <v>1268</v>
      </c>
      <c r="B15" t="s">
        <v>1269</v>
      </c>
      <c r="C15" t="s">
        <v>1242</v>
      </c>
      <c r="D15" s="6">
        <v>200</v>
      </c>
      <c r="E15" s="12" t="s">
        <v>64</v>
      </c>
      <c r="F15" s="1">
        <v>104</v>
      </c>
      <c r="G15" s="1" t="s">
        <v>1243</v>
      </c>
    </row>
    <row r="16" spans="1:7" x14ac:dyDescent="0.25">
      <c r="A16" t="s">
        <v>1270</v>
      </c>
      <c r="B16" t="s">
        <v>1271</v>
      </c>
      <c r="C16" t="s">
        <v>1242</v>
      </c>
      <c r="D16" s="6">
        <v>200</v>
      </c>
      <c r="E16" s="12" t="s">
        <v>64</v>
      </c>
      <c r="F16" s="1">
        <v>104</v>
      </c>
      <c r="G16" s="1" t="s">
        <v>1243</v>
      </c>
    </row>
    <row r="17" spans="1:7" x14ac:dyDescent="0.25">
      <c r="A17" t="s">
        <v>1272</v>
      </c>
      <c r="B17" t="s">
        <v>1273</v>
      </c>
      <c r="C17" t="s">
        <v>1242</v>
      </c>
      <c r="D17" s="6">
        <v>200</v>
      </c>
      <c r="E17" s="12" t="s">
        <v>64</v>
      </c>
      <c r="F17" s="1">
        <v>104</v>
      </c>
      <c r="G17" s="1" t="s">
        <v>1243</v>
      </c>
    </row>
    <row r="18" spans="1:7" x14ac:dyDescent="0.25">
      <c r="A18" t="s">
        <v>1274</v>
      </c>
      <c r="B18" t="s">
        <v>1275</v>
      </c>
      <c r="C18" t="s">
        <v>1242</v>
      </c>
      <c r="D18" s="6">
        <v>200</v>
      </c>
      <c r="E18" s="12" t="s">
        <v>64</v>
      </c>
      <c r="F18" s="1">
        <v>104</v>
      </c>
      <c r="G18" s="1" t="s">
        <v>1243</v>
      </c>
    </row>
    <row r="19" spans="1:7" x14ac:dyDescent="0.25">
      <c r="A19" t="s">
        <v>1276</v>
      </c>
      <c r="B19" t="s">
        <v>1277</v>
      </c>
      <c r="C19" t="s">
        <v>1242</v>
      </c>
      <c r="D19" s="6">
        <v>200</v>
      </c>
      <c r="E19" s="12" t="s">
        <v>64</v>
      </c>
      <c r="F19" s="1">
        <v>104</v>
      </c>
      <c r="G19" s="1" t="s">
        <v>1243</v>
      </c>
    </row>
    <row r="20" spans="1:7" x14ac:dyDescent="0.25">
      <c r="A20" t="s">
        <v>1278</v>
      </c>
      <c r="B20" t="s">
        <v>1279</v>
      </c>
      <c r="C20" t="s">
        <v>1242</v>
      </c>
      <c r="D20" s="6">
        <v>200</v>
      </c>
      <c r="E20" s="12" t="s">
        <v>64</v>
      </c>
      <c r="F20" s="1">
        <v>104</v>
      </c>
      <c r="G20" s="1" t="s">
        <v>1243</v>
      </c>
    </row>
    <row r="21" spans="1:7" x14ac:dyDescent="0.25">
      <c r="A21" t="s">
        <v>1280</v>
      </c>
      <c r="B21" t="s">
        <v>1281</v>
      </c>
      <c r="C21" t="s">
        <v>1242</v>
      </c>
      <c r="D21" s="6">
        <v>200</v>
      </c>
      <c r="E21" s="12" t="s">
        <v>64</v>
      </c>
      <c r="F21" s="1">
        <v>104</v>
      </c>
      <c r="G21" s="1" t="s">
        <v>1243</v>
      </c>
    </row>
    <row r="22" spans="1:7" x14ac:dyDescent="0.25">
      <c r="A22" t="s">
        <v>1282</v>
      </c>
      <c r="B22" t="s">
        <v>1283</v>
      </c>
      <c r="C22" t="s">
        <v>1242</v>
      </c>
      <c r="D22" s="6">
        <v>200</v>
      </c>
      <c r="E22" s="12" t="s">
        <v>64</v>
      </c>
      <c r="F22" s="1">
        <v>104</v>
      </c>
      <c r="G22" s="1" t="s">
        <v>1243</v>
      </c>
    </row>
    <row r="23" spans="1:7" x14ac:dyDescent="0.25">
      <c r="A23" t="s">
        <v>1284</v>
      </c>
      <c r="B23" t="s">
        <v>1285</v>
      </c>
      <c r="C23" t="s">
        <v>1242</v>
      </c>
      <c r="D23" s="6">
        <v>200</v>
      </c>
      <c r="E23" s="12" t="s">
        <v>64</v>
      </c>
      <c r="F23" s="1">
        <v>104</v>
      </c>
      <c r="G23" s="1" t="s">
        <v>1243</v>
      </c>
    </row>
    <row r="24" spans="1:7" x14ac:dyDescent="0.25">
      <c r="A24" t="s">
        <v>1286</v>
      </c>
      <c r="B24" t="s">
        <v>1287</v>
      </c>
      <c r="C24" t="s">
        <v>1242</v>
      </c>
      <c r="D24" s="6">
        <v>200</v>
      </c>
      <c r="E24" s="12" t="s">
        <v>64</v>
      </c>
      <c r="F24" s="1">
        <v>104</v>
      </c>
      <c r="G24" s="1" t="s">
        <v>1243</v>
      </c>
    </row>
    <row r="25" spans="1:7" x14ac:dyDescent="0.25">
      <c r="A25" t="s">
        <v>1288</v>
      </c>
      <c r="B25" t="s">
        <v>1289</v>
      </c>
      <c r="C25" t="s">
        <v>1242</v>
      </c>
      <c r="D25" s="6">
        <v>200</v>
      </c>
      <c r="E25" s="12" t="s">
        <v>64</v>
      </c>
      <c r="F25" s="1">
        <v>104</v>
      </c>
      <c r="G25" s="1" t="s">
        <v>1243</v>
      </c>
    </row>
    <row r="26" spans="1:7" x14ac:dyDescent="0.25">
      <c r="A26" t="s">
        <v>1290</v>
      </c>
      <c r="B26" t="s">
        <v>1291</v>
      </c>
      <c r="C26" t="s">
        <v>1242</v>
      </c>
      <c r="D26" s="6">
        <v>200</v>
      </c>
      <c r="E26" s="12" t="s">
        <v>64</v>
      </c>
      <c r="F26" s="1">
        <v>104</v>
      </c>
      <c r="G26" s="1" t="s">
        <v>1243</v>
      </c>
    </row>
    <row r="27" spans="1:7" x14ac:dyDescent="0.25">
      <c r="A27" t="s">
        <v>1292</v>
      </c>
      <c r="B27" t="s">
        <v>1293</v>
      </c>
      <c r="C27" t="s">
        <v>1242</v>
      </c>
      <c r="D27" s="6">
        <v>200</v>
      </c>
      <c r="E27" s="12" t="s">
        <v>64</v>
      </c>
      <c r="F27" s="1">
        <v>104</v>
      </c>
      <c r="G27" s="1" t="s">
        <v>1243</v>
      </c>
    </row>
    <row r="28" spans="1:7" x14ac:dyDescent="0.25">
      <c r="A28" t="s">
        <v>1294</v>
      </c>
      <c r="B28" t="s">
        <v>1295</v>
      </c>
      <c r="C28" t="s">
        <v>1242</v>
      </c>
      <c r="D28" s="6">
        <v>200</v>
      </c>
      <c r="E28" s="12" t="s">
        <v>64</v>
      </c>
      <c r="F28" s="1">
        <v>104</v>
      </c>
      <c r="G28" s="1" t="s">
        <v>1243</v>
      </c>
    </row>
    <row r="29" spans="1:7" x14ac:dyDescent="0.25">
      <c r="A29" t="s">
        <v>1296</v>
      </c>
      <c r="B29" t="s">
        <v>1297</v>
      </c>
      <c r="C29" t="s">
        <v>1242</v>
      </c>
      <c r="D29" s="6">
        <f>F29/0.5</f>
        <v>247</v>
      </c>
      <c r="E29" s="12" t="s">
        <v>64</v>
      </c>
      <c r="F29" s="1">
        <v>123.5</v>
      </c>
      <c r="G29" s="1" t="s">
        <v>1298</v>
      </c>
    </row>
    <row r="30" spans="1:7" x14ac:dyDescent="0.25">
      <c r="A30" t="s">
        <v>1299</v>
      </c>
      <c r="B30" t="s">
        <v>1300</v>
      </c>
      <c r="C30" t="s">
        <v>1242</v>
      </c>
      <c r="D30" s="6">
        <f t="shared" ref="D30:D74" si="0">F30/0.5</f>
        <v>247</v>
      </c>
      <c r="E30" s="12" t="s">
        <v>64</v>
      </c>
      <c r="F30" s="1">
        <v>123.5</v>
      </c>
      <c r="G30" s="1" t="s">
        <v>1298</v>
      </c>
    </row>
    <row r="31" spans="1:7" x14ac:dyDescent="0.25">
      <c r="A31" t="s">
        <v>1301</v>
      </c>
      <c r="B31" t="s">
        <v>1302</v>
      </c>
      <c r="C31" t="s">
        <v>1242</v>
      </c>
      <c r="D31" s="6">
        <f t="shared" si="0"/>
        <v>247</v>
      </c>
      <c r="E31" s="12" t="s">
        <v>1</v>
      </c>
      <c r="F31" s="1">
        <v>123.5</v>
      </c>
      <c r="G31" s="1" t="s">
        <v>1298</v>
      </c>
    </row>
    <row r="32" spans="1:7" x14ac:dyDescent="0.25">
      <c r="A32" t="s">
        <v>1303</v>
      </c>
      <c r="B32" t="s">
        <v>1304</v>
      </c>
      <c r="C32" t="s">
        <v>1242</v>
      </c>
      <c r="D32" s="6">
        <f t="shared" si="0"/>
        <v>247</v>
      </c>
      <c r="E32" s="12" t="s">
        <v>44</v>
      </c>
      <c r="F32" s="1">
        <v>123.5</v>
      </c>
      <c r="G32" s="1" t="s">
        <v>1298</v>
      </c>
    </row>
    <row r="33" spans="1:7" x14ac:dyDescent="0.25">
      <c r="A33" t="s">
        <v>1303</v>
      </c>
      <c r="B33" t="s">
        <v>1304</v>
      </c>
      <c r="C33" t="s">
        <v>1242</v>
      </c>
      <c r="D33" s="6">
        <f t="shared" si="0"/>
        <v>208</v>
      </c>
      <c r="F33" s="1">
        <v>104</v>
      </c>
      <c r="G33" s="1"/>
    </row>
    <row r="34" spans="1:7" x14ac:dyDescent="0.25">
      <c r="A34" t="s">
        <v>1305</v>
      </c>
      <c r="B34" t="s">
        <v>1306</v>
      </c>
      <c r="C34" t="s">
        <v>1242</v>
      </c>
      <c r="D34" s="6">
        <f t="shared" si="0"/>
        <v>247</v>
      </c>
      <c r="E34" s="12" t="s">
        <v>64</v>
      </c>
      <c r="F34" s="1">
        <v>123.5</v>
      </c>
      <c r="G34" s="1" t="s">
        <v>1298</v>
      </c>
    </row>
    <row r="35" spans="1:7" x14ac:dyDescent="0.25">
      <c r="A35" t="s">
        <v>1307</v>
      </c>
      <c r="B35" t="s">
        <v>1308</v>
      </c>
      <c r="C35" t="s">
        <v>1242</v>
      </c>
      <c r="D35" s="6">
        <f t="shared" si="0"/>
        <v>247</v>
      </c>
      <c r="E35" s="12" t="s">
        <v>64</v>
      </c>
      <c r="F35" s="1">
        <v>123.5</v>
      </c>
      <c r="G35" s="1" t="s">
        <v>1298</v>
      </c>
    </row>
    <row r="36" spans="1:7" x14ac:dyDescent="0.25">
      <c r="A36" t="s">
        <v>1309</v>
      </c>
      <c r="B36" t="s">
        <v>1310</v>
      </c>
      <c r="C36" t="s">
        <v>1242</v>
      </c>
      <c r="D36" s="6">
        <f t="shared" si="0"/>
        <v>247</v>
      </c>
      <c r="E36" s="12" t="s">
        <v>64</v>
      </c>
      <c r="F36" s="1">
        <v>123.5</v>
      </c>
      <c r="G36" s="1" t="s">
        <v>1298</v>
      </c>
    </row>
    <row r="37" spans="1:7" x14ac:dyDescent="0.25">
      <c r="A37" t="s">
        <v>1311</v>
      </c>
      <c r="B37" t="s">
        <v>1312</v>
      </c>
      <c r="C37" t="s">
        <v>1242</v>
      </c>
      <c r="D37" s="6">
        <f t="shared" si="0"/>
        <v>247</v>
      </c>
      <c r="E37" s="12" t="s">
        <v>64</v>
      </c>
      <c r="F37" s="1">
        <v>123.5</v>
      </c>
      <c r="G37" s="1" t="s">
        <v>1298</v>
      </c>
    </row>
    <row r="38" spans="1:7" x14ac:dyDescent="0.25">
      <c r="A38" t="s">
        <v>1313</v>
      </c>
      <c r="B38" t="s">
        <v>1314</v>
      </c>
      <c r="C38" t="s">
        <v>1242</v>
      </c>
      <c r="D38" s="6">
        <f t="shared" si="0"/>
        <v>247</v>
      </c>
      <c r="E38" s="12" t="s">
        <v>64</v>
      </c>
      <c r="F38" s="1">
        <v>123.5</v>
      </c>
      <c r="G38" s="1" t="s">
        <v>1298</v>
      </c>
    </row>
    <row r="39" spans="1:7" x14ac:dyDescent="0.25">
      <c r="A39" t="s">
        <v>1315</v>
      </c>
      <c r="B39" t="s">
        <v>1316</v>
      </c>
      <c r="C39" t="s">
        <v>1242</v>
      </c>
      <c r="D39" s="6">
        <f t="shared" si="0"/>
        <v>247</v>
      </c>
      <c r="E39" s="12" t="s">
        <v>64</v>
      </c>
      <c r="F39" s="1">
        <v>123.5</v>
      </c>
      <c r="G39" s="1" t="s">
        <v>1298</v>
      </c>
    </row>
    <row r="40" spans="1:7" x14ac:dyDescent="0.25">
      <c r="A40" t="s">
        <v>1317</v>
      </c>
      <c r="B40" t="s">
        <v>1318</v>
      </c>
      <c r="C40" t="s">
        <v>1242</v>
      </c>
      <c r="D40" s="6">
        <f t="shared" si="0"/>
        <v>247</v>
      </c>
      <c r="E40" s="12" t="s">
        <v>64</v>
      </c>
      <c r="F40" s="1">
        <v>123.5</v>
      </c>
      <c r="G40" s="1" t="s">
        <v>1298</v>
      </c>
    </row>
    <row r="41" spans="1:7" x14ac:dyDescent="0.25">
      <c r="A41" t="s">
        <v>1319</v>
      </c>
      <c r="B41" t="s">
        <v>1320</v>
      </c>
      <c r="C41" t="s">
        <v>1242</v>
      </c>
      <c r="D41" s="6">
        <f t="shared" si="0"/>
        <v>247</v>
      </c>
      <c r="E41" s="12" t="s">
        <v>64</v>
      </c>
      <c r="F41" s="1">
        <v>123.5</v>
      </c>
      <c r="G41" s="1" t="s">
        <v>1298</v>
      </c>
    </row>
    <row r="42" spans="1:7" x14ac:dyDescent="0.25">
      <c r="A42" t="s">
        <v>1321</v>
      </c>
      <c r="B42" t="s">
        <v>1322</v>
      </c>
      <c r="C42" t="s">
        <v>1242</v>
      </c>
      <c r="D42" s="6">
        <f t="shared" si="0"/>
        <v>247</v>
      </c>
      <c r="E42" s="12" t="s">
        <v>64</v>
      </c>
      <c r="F42" s="1">
        <v>123.5</v>
      </c>
      <c r="G42" s="1" t="s">
        <v>1298</v>
      </c>
    </row>
    <row r="43" spans="1:7" x14ac:dyDescent="0.25">
      <c r="A43" t="s">
        <v>1323</v>
      </c>
      <c r="B43" t="s">
        <v>1324</v>
      </c>
      <c r="C43" t="s">
        <v>1242</v>
      </c>
      <c r="D43" s="6">
        <f>F43/0.5+53</f>
        <v>300</v>
      </c>
      <c r="E43" s="12" t="s">
        <v>64</v>
      </c>
      <c r="F43" s="1">
        <v>123.5</v>
      </c>
      <c r="G43" s="1" t="s">
        <v>1298</v>
      </c>
    </row>
    <row r="44" spans="1:7" x14ac:dyDescent="0.25">
      <c r="A44" t="s">
        <v>1325</v>
      </c>
      <c r="B44" t="s">
        <v>1326</v>
      </c>
      <c r="C44" t="s">
        <v>1242</v>
      </c>
      <c r="D44" s="6">
        <f t="shared" si="0"/>
        <v>247</v>
      </c>
      <c r="E44" s="12" t="s">
        <v>64</v>
      </c>
      <c r="F44" s="1">
        <v>123.5</v>
      </c>
      <c r="G44" s="1" t="s">
        <v>1298</v>
      </c>
    </row>
    <row r="45" spans="1:7" x14ac:dyDescent="0.25">
      <c r="A45" t="s">
        <v>1327</v>
      </c>
      <c r="B45" t="s">
        <v>1328</v>
      </c>
      <c r="C45" t="s">
        <v>1242</v>
      </c>
      <c r="D45" s="6">
        <f t="shared" si="0"/>
        <v>247</v>
      </c>
      <c r="E45" s="12" t="s">
        <v>64</v>
      </c>
      <c r="F45" s="1">
        <v>123.5</v>
      </c>
      <c r="G45" s="1" t="s">
        <v>1298</v>
      </c>
    </row>
    <row r="46" spans="1:7" x14ac:dyDescent="0.25">
      <c r="A46" t="s">
        <v>1329</v>
      </c>
      <c r="B46" t="s">
        <v>1330</v>
      </c>
      <c r="C46" t="s">
        <v>1242</v>
      </c>
      <c r="D46" s="6">
        <f t="shared" si="0"/>
        <v>247</v>
      </c>
      <c r="E46" s="12" t="s">
        <v>64</v>
      </c>
      <c r="F46" s="1">
        <v>123.5</v>
      </c>
      <c r="G46" s="1" t="s">
        <v>1298</v>
      </c>
    </row>
    <row r="47" spans="1:7" x14ac:dyDescent="0.25">
      <c r="A47" t="s">
        <v>1331</v>
      </c>
      <c r="B47" t="s">
        <v>1332</v>
      </c>
      <c r="C47" t="s">
        <v>1242</v>
      </c>
      <c r="D47" s="6">
        <f t="shared" si="0"/>
        <v>247</v>
      </c>
      <c r="E47" s="12" t="s">
        <v>64</v>
      </c>
      <c r="F47" s="1">
        <v>123.5</v>
      </c>
      <c r="G47" s="1" t="s">
        <v>1298</v>
      </c>
    </row>
    <row r="48" spans="1:7" x14ac:dyDescent="0.25">
      <c r="A48" t="s">
        <v>1333</v>
      </c>
      <c r="B48" t="s">
        <v>1334</v>
      </c>
      <c r="C48" t="s">
        <v>1242</v>
      </c>
      <c r="D48" s="6">
        <f t="shared" si="0"/>
        <v>247</v>
      </c>
      <c r="E48" s="12" t="s">
        <v>64</v>
      </c>
      <c r="F48" s="1">
        <v>123.5</v>
      </c>
      <c r="G48" s="1" t="s">
        <v>1298</v>
      </c>
    </row>
    <row r="49" spans="1:7" x14ac:dyDescent="0.25">
      <c r="A49" t="s">
        <v>1335</v>
      </c>
      <c r="B49" t="s">
        <v>1336</v>
      </c>
      <c r="C49" t="s">
        <v>1242</v>
      </c>
      <c r="D49" s="6">
        <f t="shared" si="0"/>
        <v>247</v>
      </c>
      <c r="E49" s="12" t="s">
        <v>64</v>
      </c>
      <c r="F49" s="1">
        <v>123.5</v>
      </c>
      <c r="G49" s="1" t="s">
        <v>1298</v>
      </c>
    </row>
    <row r="50" spans="1:7" x14ac:dyDescent="0.25">
      <c r="A50" t="s">
        <v>1337</v>
      </c>
      <c r="B50" t="s">
        <v>1338</v>
      </c>
      <c r="C50" t="s">
        <v>1242</v>
      </c>
      <c r="D50" s="6">
        <f t="shared" si="0"/>
        <v>247</v>
      </c>
      <c r="E50" s="12" t="s">
        <v>64</v>
      </c>
      <c r="F50" s="1">
        <v>123.5</v>
      </c>
      <c r="G50" s="1" t="s">
        <v>1298</v>
      </c>
    </row>
    <row r="51" spans="1:7" x14ac:dyDescent="0.25">
      <c r="A51" t="s">
        <v>1339</v>
      </c>
      <c r="B51" t="s">
        <v>1340</v>
      </c>
      <c r="C51" t="s">
        <v>1242</v>
      </c>
      <c r="D51" s="6">
        <f t="shared" si="0"/>
        <v>247</v>
      </c>
      <c r="E51" s="12" t="s">
        <v>64</v>
      </c>
      <c r="F51" s="1">
        <v>123.5</v>
      </c>
      <c r="G51" s="1" t="s">
        <v>1298</v>
      </c>
    </row>
    <row r="52" spans="1:7" x14ac:dyDescent="0.25">
      <c r="A52" t="s">
        <v>1341</v>
      </c>
      <c r="B52" t="s">
        <v>1342</v>
      </c>
      <c r="C52" t="s">
        <v>1242</v>
      </c>
      <c r="D52" s="6">
        <f t="shared" si="0"/>
        <v>247</v>
      </c>
      <c r="E52" s="12" t="s">
        <v>64</v>
      </c>
      <c r="F52" s="1">
        <v>123.5</v>
      </c>
      <c r="G52" s="1" t="s">
        <v>1298</v>
      </c>
    </row>
    <row r="53" spans="1:7" x14ac:dyDescent="0.25">
      <c r="A53" t="s">
        <v>1343</v>
      </c>
      <c r="B53" t="s">
        <v>1344</v>
      </c>
      <c r="C53" t="s">
        <v>1242</v>
      </c>
      <c r="D53" s="6">
        <f t="shared" si="0"/>
        <v>247</v>
      </c>
      <c r="E53" s="12" t="s">
        <v>64</v>
      </c>
      <c r="F53" s="1">
        <v>123.5</v>
      </c>
      <c r="G53" s="1" t="s">
        <v>1298</v>
      </c>
    </row>
    <row r="54" spans="1:7" x14ac:dyDescent="0.25">
      <c r="A54" t="s">
        <v>1345</v>
      </c>
      <c r="B54" t="s">
        <v>1346</v>
      </c>
      <c r="C54" t="s">
        <v>1242</v>
      </c>
      <c r="D54" s="6">
        <f t="shared" si="0"/>
        <v>247</v>
      </c>
      <c r="E54" s="12" t="s">
        <v>64</v>
      </c>
      <c r="F54" s="1">
        <v>123.5</v>
      </c>
      <c r="G54" s="1" t="s">
        <v>1298</v>
      </c>
    </row>
    <row r="55" spans="1:7" x14ac:dyDescent="0.25">
      <c r="A55" t="s">
        <v>1347</v>
      </c>
      <c r="B55" t="s">
        <v>1348</v>
      </c>
      <c r="C55" t="s">
        <v>1242</v>
      </c>
      <c r="D55" s="6">
        <f t="shared" si="0"/>
        <v>247</v>
      </c>
      <c r="E55" s="12" t="s">
        <v>64</v>
      </c>
      <c r="F55" s="1">
        <v>123.5</v>
      </c>
      <c r="G55" s="1" t="s">
        <v>1298</v>
      </c>
    </row>
    <row r="56" spans="1:7" x14ac:dyDescent="0.25">
      <c r="A56" t="s">
        <v>1349</v>
      </c>
      <c r="B56" t="s">
        <v>1350</v>
      </c>
      <c r="C56" t="s">
        <v>1242</v>
      </c>
      <c r="D56" s="6">
        <f t="shared" si="0"/>
        <v>247</v>
      </c>
      <c r="E56" s="12" t="s">
        <v>64</v>
      </c>
      <c r="F56" s="1">
        <v>123.5</v>
      </c>
      <c r="G56" s="1" t="s">
        <v>1298</v>
      </c>
    </row>
    <row r="57" spans="1:7" x14ac:dyDescent="0.25">
      <c r="A57" t="s">
        <v>1351</v>
      </c>
      <c r="B57" t="s">
        <v>1352</v>
      </c>
      <c r="C57" t="s">
        <v>1242</v>
      </c>
      <c r="D57" s="6">
        <f t="shared" si="0"/>
        <v>247</v>
      </c>
      <c r="E57" s="12" t="s">
        <v>64</v>
      </c>
      <c r="F57" s="1">
        <v>123.5</v>
      </c>
      <c r="G57" s="1" t="s">
        <v>1298</v>
      </c>
    </row>
    <row r="58" spans="1:7" x14ac:dyDescent="0.25">
      <c r="A58" t="s">
        <v>1353</v>
      </c>
      <c r="B58" t="s">
        <v>1354</v>
      </c>
      <c r="C58" t="s">
        <v>1242</v>
      </c>
      <c r="D58" s="6">
        <f t="shared" si="0"/>
        <v>247</v>
      </c>
      <c r="E58" s="12" t="s">
        <v>64</v>
      </c>
      <c r="F58" s="1">
        <v>123.5</v>
      </c>
      <c r="G58" s="1" t="s">
        <v>1298</v>
      </c>
    </row>
    <row r="59" spans="1:7" x14ac:dyDescent="0.25">
      <c r="A59" t="s">
        <v>1355</v>
      </c>
      <c r="B59" t="s">
        <v>1356</v>
      </c>
      <c r="C59" t="s">
        <v>1242</v>
      </c>
      <c r="D59" s="6">
        <f t="shared" si="0"/>
        <v>247</v>
      </c>
      <c r="E59" s="12" t="s">
        <v>64</v>
      </c>
      <c r="F59" s="1">
        <v>123.5</v>
      </c>
      <c r="G59" s="1" t="s">
        <v>1298</v>
      </c>
    </row>
    <row r="60" spans="1:7" x14ac:dyDescent="0.25">
      <c r="A60" t="s">
        <v>1357</v>
      </c>
      <c r="B60" t="s">
        <v>1358</v>
      </c>
      <c r="C60" t="s">
        <v>1242</v>
      </c>
      <c r="D60" s="6">
        <f t="shared" si="0"/>
        <v>247</v>
      </c>
      <c r="E60" s="12" t="s">
        <v>64</v>
      </c>
      <c r="F60" s="1">
        <v>123.5</v>
      </c>
      <c r="G60" s="1" t="s">
        <v>1298</v>
      </c>
    </row>
    <row r="61" spans="1:7" x14ac:dyDescent="0.25">
      <c r="A61" t="s">
        <v>1359</v>
      </c>
      <c r="B61" t="s">
        <v>1360</v>
      </c>
      <c r="C61" t="s">
        <v>1242</v>
      </c>
      <c r="D61" s="6">
        <f t="shared" si="0"/>
        <v>247</v>
      </c>
      <c r="E61" s="12" t="s">
        <v>64</v>
      </c>
      <c r="F61" s="1">
        <v>123.5</v>
      </c>
      <c r="G61" s="1" t="s">
        <v>1298</v>
      </c>
    </row>
    <row r="62" spans="1:7" x14ac:dyDescent="0.25">
      <c r="A62" t="s">
        <v>1361</v>
      </c>
      <c r="B62" t="s">
        <v>1362</v>
      </c>
      <c r="C62" t="s">
        <v>1242</v>
      </c>
      <c r="D62" s="6">
        <f t="shared" si="0"/>
        <v>247</v>
      </c>
      <c r="E62" s="12" t="s">
        <v>64</v>
      </c>
      <c r="F62" s="1">
        <v>123.5</v>
      </c>
      <c r="G62" s="1" t="s">
        <v>1298</v>
      </c>
    </row>
    <row r="63" spans="1:7" x14ac:dyDescent="0.25">
      <c r="A63" t="s">
        <v>1363</v>
      </c>
      <c r="B63" t="s">
        <v>1364</v>
      </c>
      <c r="C63" t="s">
        <v>1242</v>
      </c>
      <c r="D63" s="6">
        <f t="shared" si="0"/>
        <v>247</v>
      </c>
      <c r="E63" s="12" t="s">
        <v>64</v>
      </c>
      <c r="F63" s="1">
        <v>123.5</v>
      </c>
      <c r="G63" s="1" t="s">
        <v>1298</v>
      </c>
    </row>
    <row r="64" spans="1:7" x14ac:dyDescent="0.25">
      <c r="A64" t="s">
        <v>1365</v>
      </c>
      <c r="B64" t="s">
        <v>1366</v>
      </c>
      <c r="C64" t="s">
        <v>1242</v>
      </c>
      <c r="D64" s="6">
        <f t="shared" si="0"/>
        <v>247</v>
      </c>
      <c r="E64" s="12" t="s">
        <v>64</v>
      </c>
      <c r="F64" s="1">
        <v>123.5</v>
      </c>
      <c r="G64" s="1" t="s">
        <v>1298</v>
      </c>
    </row>
    <row r="65" spans="1:7" x14ac:dyDescent="0.25">
      <c r="A65" t="s">
        <v>1367</v>
      </c>
      <c r="B65" t="s">
        <v>1368</v>
      </c>
      <c r="C65" t="s">
        <v>1242</v>
      </c>
      <c r="D65" s="6">
        <f t="shared" si="0"/>
        <v>247</v>
      </c>
      <c r="E65" s="12" t="s">
        <v>64</v>
      </c>
      <c r="F65" s="1">
        <v>123.5</v>
      </c>
      <c r="G65" s="1" t="s">
        <v>1298</v>
      </c>
    </row>
    <row r="66" spans="1:7" x14ac:dyDescent="0.25">
      <c r="A66" t="s">
        <v>1369</v>
      </c>
      <c r="B66" t="s">
        <v>1370</v>
      </c>
      <c r="C66" t="s">
        <v>1242</v>
      </c>
      <c r="D66" s="6">
        <f t="shared" si="0"/>
        <v>247</v>
      </c>
      <c r="E66" s="12" t="s">
        <v>64</v>
      </c>
      <c r="F66" s="1">
        <v>123.5</v>
      </c>
      <c r="G66" s="1" t="s">
        <v>1298</v>
      </c>
    </row>
    <row r="67" spans="1:7" x14ac:dyDescent="0.25">
      <c r="A67" t="s">
        <v>1371</v>
      </c>
      <c r="B67" t="s">
        <v>1372</v>
      </c>
      <c r="C67" t="s">
        <v>1242</v>
      </c>
      <c r="D67" s="6">
        <f t="shared" si="0"/>
        <v>247</v>
      </c>
      <c r="E67" s="12" t="s">
        <v>64</v>
      </c>
      <c r="F67" s="1">
        <v>123.5</v>
      </c>
      <c r="G67" s="1" t="s">
        <v>1298</v>
      </c>
    </row>
    <row r="68" spans="1:7" x14ac:dyDescent="0.25">
      <c r="A68" t="s">
        <v>1373</v>
      </c>
      <c r="B68" t="s">
        <v>1374</v>
      </c>
      <c r="C68" t="s">
        <v>1242</v>
      </c>
      <c r="D68" s="6">
        <f t="shared" si="0"/>
        <v>247</v>
      </c>
      <c r="E68" s="12" t="s">
        <v>64</v>
      </c>
      <c r="F68" s="1">
        <v>123.5</v>
      </c>
      <c r="G68" s="1" t="s">
        <v>1298</v>
      </c>
    </row>
    <row r="69" spans="1:7" x14ac:dyDescent="0.25">
      <c r="A69" t="s">
        <v>1375</v>
      </c>
      <c r="B69" t="s">
        <v>1376</v>
      </c>
      <c r="C69" t="s">
        <v>1242</v>
      </c>
      <c r="D69" s="6">
        <f t="shared" si="0"/>
        <v>247</v>
      </c>
      <c r="E69" s="12" t="s">
        <v>64</v>
      </c>
      <c r="F69" s="1">
        <v>123.5</v>
      </c>
      <c r="G69" s="1" t="s">
        <v>1298</v>
      </c>
    </row>
    <row r="70" spans="1:7" x14ac:dyDescent="0.25">
      <c r="A70" t="s">
        <v>1377</v>
      </c>
      <c r="B70" t="s">
        <v>1378</v>
      </c>
      <c r="C70" t="s">
        <v>1242</v>
      </c>
      <c r="D70" s="6">
        <f>F70/0.5</f>
        <v>247</v>
      </c>
      <c r="E70" s="12" t="s">
        <v>64</v>
      </c>
      <c r="F70" s="1">
        <v>123.5</v>
      </c>
      <c r="G70" s="1" t="s">
        <v>1298</v>
      </c>
    </row>
    <row r="71" spans="1:7" x14ac:dyDescent="0.25">
      <c r="A71" t="s">
        <v>1379</v>
      </c>
      <c r="B71" t="s">
        <v>1380</v>
      </c>
      <c r="C71" t="s">
        <v>1242</v>
      </c>
      <c r="D71" s="6">
        <f t="shared" si="0"/>
        <v>247</v>
      </c>
      <c r="E71" s="12" t="s">
        <v>64</v>
      </c>
      <c r="F71" s="1">
        <v>123.5</v>
      </c>
      <c r="G71" s="1" t="s">
        <v>1298</v>
      </c>
    </row>
    <row r="72" spans="1:7" x14ac:dyDescent="0.25">
      <c r="A72" t="s">
        <v>1381</v>
      </c>
      <c r="B72" t="s">
        <v>1382</v>
      </c>
      <c r="C72" t="s">
        <v>1242</v>
      </c>
      <c r="D72" s="6">
        <f t="shared" si="0"/>
        <v>247</v>
      </c>
      <c r="E72" s="12" t="s">
        <v>64</v>
      </c>
      <c r="F72" s="1">
        <v>123.5</v>
      </c>
      <c r="G72" s="1" t="s">
        <v>1298</v>
      </c>
    </row>
    <row r="73" spans="1:7" x14ac:dyDescent="0.25">
      <c r="A73" t="s">
        <v>1383</v>
      </c>
      <c r="B73" t="s">
        <v>1384</v>
      </c>
      <c r="C73" t="s">
        <v>1242</v>
      </c>
      <c r="D73" s="6">
        <f t="shared" si="0"/>
        <v>247</v>
      </c>
      <c r="E73" s="12" t="s">
        <v>953</v>
      </c>
      <c r="F73" s="1">
        <v>123.5</v>
      </c>
      <c r="G73" s="1" t="s">
        <v>1298</v>
      </c>
    </row>
    <row r="74" spans="1:7" x14ac:dyDescent="0.25">
      <c r="A74" t="s">
        <v>1385</v>
      </c>
      <c r="B74" t="s">
        <v>1386</v>
      </c>
      <c r="C74" t="s">
        <v>1242</v>
      </c>
      <c r="D74" s="6">
        <f t="shared" si="0"/>
        <v>247</v>
      </c>
      <c r="E74" s="12" t="s">
        <v>64</v>
      </c>
      <c r="F74" s="1">
        <v>123.5</v>
      </c>
      <c r="G74" s="1" t="s">
        <v>1298</v>
      </c>
    </row>
    <row r="75" spans="1:7" x14ac:dyDescent="0.25">
      <c r="A75" t="s">
        <v>1387</v>
      </c>
      <c r="B75" t="s">
        <v>1388</v>
      </c>
      <c r="C75" t="s">
        <v>1242</v>
      </c>
      <c r="D75" s="6">
        <v>300</v>
      </c>
      <c r="E75" s="12" t="s">
        <v>64</v>
      </c>
      <c r="F75" s="1">
        <v>143</v>
      </c>
      <c r="G75" s="1" t="s">
        <v>1389</v>
      </c>
    </row>
    <row r="76" spans="1:7" x14ac:dyDescent="0.25">
      <c r="A76" t="s">
        <v>1390</v>
      </c>
      <c r="B76" t="s">
        <v>1391</v>
      </c>
      <c r="C76" t="s">
        <v>1242</v>
      </c>
      <c r="D76" s="6">
        <v>300</v>
      </c>
      <c r="E76" s="12" t="s">
        <v>64</v>
      </c>
      <c r="F76" s="1">
        <v>143</v>
      </c>
      <c r="G76" s="1" t="s">
        <v>1389</v>
      </c>
    </row>
    <row r="77" spans="1:7" x14ac:dyDescent="0.25">
      <c r="A77" t="s">
        <v>1392</v>
      </c>
      <c r="B77" t="s">
        <v>1393</v>
      </c>
      <c r="C77" t="s">
        <v>1242</v>
      </c>
      <c r="D77" s="6">
        <v>300</v>
      </c>
      <c r="E77" s="12" t="s">
        <v>64</v>
      </c>
      <c r="F77" s="1">
        <v>143</v>
      </c>
      <c r="G77" s="1" t="s">
        <v>1389</v>
      </c>
    </row>
    <row r="78" spans="1:7" x14ac:dyDescent="0.25">
      <c r="A78" t="s">
        <v>1394</v>
      </c>
      <c r="B78" t="s">
        <v>1395</v>
      </c>
      <c r="C78" t="s">
        <v>1242</v>
      </c>
      <c r="D78" s="6">
        <v>300</v>
      </c>
      <c r="E78" s="12" t="s">
        <v>64</v>
      </c>
      <c r="F78" s="1">
        <v>143</v>
      </c>
      <c r="G78" s="1" t="s">
        <v>1389</v>
      </c>
    </row>
    <row r="79" spans="1:7" x14ac:dyDescent="0.25">
      <c r="A79" t="s">
        <v>1396</v>
      </c>
      <c r="B79" t="s">
        <v>1397</v>
      </c>
      <c r="C79" t="s">
        <v>1242</v>
      </c>
      <c r="D79" s="6">
        <v>300</v>
      </c>
      <c r="E79" s="12" t="s">
        <v>64</v>
      </c>
      <c r="F79" s="1">
        <v>143</v>
      </c>
      <c r="G79" s="1" t="s">
        <v>1389</v>
      </c>
    </row>
    <row r="80" spans="1:7" x14ac:dyDescent="0.25">
      <c r="A80" t="s">
        <v>1398</v>
      </c>
      <c r="B80" t="s">
        <v>1399</v>
      </c>
      <c r="C80" t="s">
        <v>1242</v>
      </c>
      <c r="D80" s="6">
        <v>300</v>
      </c>
      <c r="E80" s="12" t="s">
        <v>64</v>
      </c>
      <c r="F80" s="1">
        <v>143</v>
      </c>
      <c r="G80" s="1" t="s">
        <v>1389</v>
      </c>
    </row>
    <row r="81" spans="1:7" x14ac:dyDescent="0.25">
      <c r="A81" t="s">
        <v>1400</v>
      </c>
      <c r="B81" t="s">
        <v>1401</v>
      </c>
      <c r="C81" t="s">
        <v>1242</v>
      </c>
      <c r="D81" s="6">
        <v>300</v>
      </c>
      <c r="E81" s="12" t="s">
        <v>64</v>
      </c>
      <c r="F81" s="1">
        <v>143</v>
      </c>
      <c r="G81" s="1" t="s">
        <v>1389</v>
      </c>
    </row>
    <row r="82" spans="1:7" x14ac:dyDescent="0.25">
      <c r="A82" t="s">
        <v>1402</v>
      </c>
      <c r="B82" t="s">
        <v>1403</v>
      </c>
      <c r="C82" t="s">
        <v>1242</v>
      </c>
      <c r="D82" s="6">
        <v>300</v>
      </c>
      <c r="E82" s="12" t="s">
        <v>64</v>
      </c>
      <c r="F82" s="1">
        <v>143</v>
      </c>
      <c r="G82" s="1" t="s">
        <v>1389</v>
      </c>
    </row>
    <row r="83" spans="1:7" x14ac:dyDescent="0.25">
      <c r="A83" t="s">
        <v>1404</v>
      </c>
      <c r="B83" t="s">
        <v>1405</v>
      </c>
      <c r="C83" t="s">
        <v>1242</v>
      </c>
      <c r="D83" s="6">
        <v>300</v>
      </c>
      <c r="E83" s="12" t="s">
        <v>64</v>
      </c>
      <c r="F83" s="1">
        <v>143</v>
      </c>
      <c r="G83" s="1" t="s">
        <v>1389</v>
      </c>
    </row>
    <row r="84" spans="1:7" x14ac:dyDescent="0.25">
      <c r="A84" t="s">
        <v>1406</v>
      </c>
      <c r="B84" t="s">
        <v>1407</v>
      </c>
      <c r="C84" t="s">
        <v>1242</v>
      </c>
      <c r="D84" s="6">
        <v>300</v>
      </c>
      <c r="E84" s="12" t="s">
        <v>64</v>
      </c>
      <c r="F84" s="1">
        <v>143</v>
      </c>
      <c r="G84" s="1" t="s">
        <v>1389</v>
      </c>
    </row>
    <row r="85" spans="1:7" x14ac:dyDescent="0.25">
      <c r="A85" t="s">
        <v>1408</v>
      </c>
      <c r="B85" t="s">
        <v>1409</v>
      </c>
      <c r="C85" t="s">
        <v>1242</v>
      </c>
      <c r="D85" s="6">
        <v>300</v>
      </c>
      <c r="E85" s="12" t="s">
        <v>340</v>
      </c>
      <c r="F85" s="1">
        <v>143</v>
      </c>
      <c r="G85" s="1" t="s">
        <v>1389</v>
      </c>
    </row>
    <row r="86" spans="1:7" x14ac:dyDescent="0.25">
      <c r="A86" t="s">
        <v>1410</v>
      </c>
      <c r="B86" t="s">
        <v>1411</v>
      </c>
      <c r="C86" t="s">
        <v>1242</v>
      </c>
      <c r="D86" s="6">
        <v>300</v>
      </c>
      <c r="E86" s="12" t="s">
        <v>64</v>
      </c>
      <c r="F86" s="1">
        <v>143</v>
      </c>
      <c r="G86" s="1" t="s">
        <v>1389</v>
      </c>
    </row>
    <row r="87" spans="1:7" x14ac:dyDescent="0.25">
      <c r="A87" t="s">
        <v>1412</v>
      </c>
      <c r="B87" t="s">
        <v>1413</v>
      </c>
      <c r="C87" t="s">
        <v>1242</v>
      </c>
      <c r="D87" s="6">
        <v>300</v>
      </c>
      <c r="E87" s="12" t="s">
        <v>419</v>
      </c>
      <c r="F87" s="1">
        <v>143</v>
      </c>
      <c r="G87" s="1" t="s">
        <v>1389</v>
      </c>
    </row>
    <row r="88" spans="1:7" x14ac:dyDescent="0.25">
      <c r="A88" t="s">
        <v>1414</v>
      </c>
      <c r="B88" t="s">
        <v>1415</v>
      </c>
      <c r="C88" t="s">
        <v>1242</v>
      </c>
      <c r="D88" s="6">
        <v>300</v>
      </c>
      <c r="E88" s="12" t="s">
        <v>64</v>
      </c>
      <c r="F88" s="1">
        <v>143</v>
      </c>
      <c r="G88" s="1" t="s">
        <v>1389</v>
      </c>
    </row>
    <row r="89" spans="1:7" x14ac:dyDescent="0.25">
      <c r="A89" t="s">
        <v>1416</v>
      </c>
      <c r="B89" t="s">
        <v>1417</v>
      </c>
      <c r="C89" t="s">
        <v>1242</v>
      </c>
      <c r="D89" s="6">
        <v>300</v>
      </c>
      <c r="E89" s="12" t="s">
        <v>64</v>
      </c>
      <c r="F89" s="1">
        <v>143</v>
      </c>
      <c r="G89" s="1" t="s">
        <v>1389</v>
      </c>
    </row>
    <row r="90" spans="1:7" x14ac:dyDescent="0.25">
      <c r="A90" t="s">
        <v>1418</v>
      </c>
      <c r="B90" t="s">
        <v>1419</v>
      </c>
      <c r="C90" t="s">
        <v>1242</v>
      </c>
      <c r="D90" s="6">
        <v>300</v>
      </c>
      <c r="E90" s="12" t="s">
        <v>64</v>
      </c>
      <c r="F90" s="1">
        <v>143</v>
      </c>
      <c r="G90" s="1" t="s">
        <v>1389</v>
      </c>
    </row>
    <row r="91" spans="1:7" x14ac:dyDescent="0.25">
      <c r="A91" t="s">
        <v>1420</v>
      </c>
      <c r="B91" t="s">
        <v>1421</v>
      </c>
      <c r="C91" t="s">
        <v>1242</v>
      </c>
      <c r="D91" s="6">
        <v>300</v>
      </c>
      <c r="E91" s="12" t="s">
        <v>64</v>
      </c>
      <c r="F91" s="1">
        <v>143</v>
      </c>
      <c r="G91" s="1" t="s">
        <v>1389</v>
      </c>
    </row>
    <row r="92" spans="1:7" x14ac:dyDescent="0.25">
      <c r="A92" t="s">
        <v>1422</v>
      </c>
      <c r="B92" t="s">
        <v>1423</v>
      </c>
      <c r="C92" t="s">
        <v>1242</v>
      </c>
      <c r="D92" s="6">
        <v>300</v>
      </c>
      <c r="E92" s="12" t="s">
        <v>64</v>
      </c>
      <c r="F92" s="1">
        <v>143</v>
      </c>
      <c r="G92" s="1" t="s">
        <v>1389</v>
      </c>
    </row>
    <row r="93" spans="1:7" x14ac:dyDescent="0.25">
      <c r="A93" t="s">
        <v>1424</v>
      </c>
      <c r="B93" t="s">
        <v>1425</v>
      </c>
      <c r="C93" t="s">
        <v>1242</v>
      </c>
      <c r="D93" s="6">
        <v>300</v>
      </c>
      <c r="E93" s="12" t="s">
        <v>64</v>
      </c>
      <c r="F93" s="1">
        <v>143</v>
      </c>
      <c r="G93" s="1" t="s">
        <v>1389</v>
      </c>
    </row>
    <row r="94" spans="1:7" x14ac:dyDescent="0.25">
      <c r="A94" t="s">
        <v>1426</v>
      </c>
      <c r="B94" t="s">
        <v>1427</v>
      </c>
      <c r="C94" t="s">
        <v>1242</v>
      </c>
      <c r="D94" s="6">
        <v>300</v>
      </c>
      <c r="E94" s="12" t="s">
        <v>64</v>
      </c>
      <c r="F94" s="1">
        <v>143</v>
      </c>
      <c r="G94" s="1" t="s">
        <v>1389</v>
      </c>
    </row>
    <row r="95" spans="1:7" x14ac:dyDescent="0.25">
      <c r="A95" t="s">
        <v>1428</v>
      </c>
      <c r="B95" t="s">
        <v>1429</v>
      </c>
      <c r="C95" t="s">
        <v>1242</v>
      </c>
      <c r="D95" s="6">
        <v>300</v>
      </c>
      <c r="E95" s="12" t="s">
        <v>64</v>
      </c>
      <c r="F95" s="1">
        <v>143</v>
      </c>
      <c r="G95" s="1" t="s">
        <v>1389</v>
      </c>
    </row>
    <row r="96" spans="1:7" x14ac:dyDescent="0.25">
      <c r="A96" t="s">
        <v>1430</v>
      </c>
      <c r="B96" t="s">
        <v>1431</v>
      </c>
      <c r="C96" t="s">
        <v>1242</v>
      </c>
      <c r="D96" s="6">
        <v>300</v>
      </c>
      <c r="E96" s="12" t="s">
        <v>64</v>
      </c>
      <c r="F96" s="1">
        <v>143</v>
      </c>
      <c r="G96" s="1" t="s">
        <v>1389</v>
      </c>
    </row>
    <row r="97" spans="1:7" x14ac:dyDescent="0.25">
      <c r="A97" t="s">
        <v>1432</v>
      </c>
      <c r="B97" t="s">
        <v>1433</v>
      </c>
      <c r="C97" t="s">
        <v>1242</v>
      </c>
      <c r="D97" s="6">
        <v>300</v>
      </c>
      <c r="E97" s="12" t="s">
        <v>64</v>
      </c>
      <c r="F97" s="1">
        <v>143</v>
      </c>
      <c r="G97" s="1" t="s">
        <v>1389</v>
      </c>
    </row>
    <row r="98" spans="1:7" x14ac:dyDescent="0.25">
      <c r="A98" t="s">
        <v>1434</v>
      </c>
      <c r="B98" t="s">
        <v>1435</v>
      </c>
      <c r="C98" t="s">
        <v>1242</v>
      </c>
      <c r="D98" s="6">
        <v>300</v>
      </c>
      <c r="E98" s="12" t="s">
        <v>64</v>
      </c>
      <c r="F98" s="1">
        <v>143</v>
      </c>
      <c r="G98" s="1" t="s">
        <v>1389</v>
      </c>
    </row>
    <row r="99" spans="1:7" x14ac:dyDescent="0.25">
      <c r="A99" t="s">
        <v>1436</v>
      </c>
      <c r="B99" t="s">
        <v>1437</v>
      </c>
      <c r="C99" t="s">
        <v>1242</v>
      </c>
      <c r="D99" s="6">
        <v>300</v>
      </c>
      <c r="E99" s="12">
        <v>12464348</v>
      </c>
      <c r="F99" s="1">
        <v>143</v>
      </c>
      <c r="G99" s="1" t="s">
        <v>1389</v>
      </c>
    </row>
    <row r="100" spans="1:7" x14ac:dyDescent="0.25">
      <c r="A100" t="s">
        <v>1438</v>
      </c>
      <c r="B100" t="s">
        <v>1439</v>
      </c>
      <c r="C100" t="s">
        <v>1242</v>
      </c>
      <c r="D100" s="6">
        <v>300</v>
      </c>
      <c r="E100" s="12">
        <v>12467402</v>
      </c>
      <c r="F100" s="1">
        <v>143</v>
      </c>
      <c r="G100" s="1" t="s">
        <v>1389</v>
      </c>
    </row>
    <row r="101" spans="1:7" x14ac:dyDescent="0.25">
      <c r="A101" t="s">
        <v>1440</v>
      </c>
      <c r="B101" t="s">
        <v>1441</v>
      </c>
      <c r="C101" t="s">
        <v>1242</v>
      </c>
      <c r="D101" s="6">
        <v>300</v>
      </c>
      <c r="E101" s="12" t="s">
        <v>64</v>
      </c>
      <c r="F101" s="1">
        <v>143</v>
      </c>
      <c r="G101" s="1" t="s">
        <v>1389</v>
      </c>
    </row>
    <row r="102" spans="1:7" x14ac:dyDescent="0.25">
      <c r="A102" t="s">
        <v>1442</v>
      </c>
      <c r="B102" t="s">
        <v>1443</v>
      </c>
      <c r="C102" t="s">
        <v>1242</v>
      </c>
      <c r="D102" s="6">
        <v>300</v>
      </c>
      <c r="E102" s="12" t="s">
        <v>64</v>
      </c>
      <c r="F102" s="1">
        <v>143</v>
      </c>
      <c r="G102" s="1" t="s">
        <v>1389</v>
      </c>
    </row>
    <row r="103" spans="1:7" x14ac:dyDescent="0.25">
      <c r="A103" t="s">
        <v>1444</v>
      </c>
      <c r="B103" t="s">
        <v>1445</v>
      </c>
      <c r="C103" t="s">
        <v>1242</v>
      </c>
      <c r="D103" s="6">
        <v>300</v>
      </c>
      <c r="E103" s="12" t="s">
        <v>64</v>
      </c>
      <c r="F103" s="1">
        <v>143</v>
      </c>
      <c r="G103" s="1" t="s">
        <v>1389</v>
      </c>
    </row>
    <row r="104" spans="1:7" x14ac:dyDescent="0.25">
      <c r="A104" t="s">
        <v>1446</v>
      </c>
      <c r="B104" t="s">
        <v>1447</v>
      </c>
      <c r="C104" t="s">
        <v>1242</v>
      </c>
      <c r="D104" s="6">
        <f>F104/0.5</f>
        <v>325</v>
      </c>
      <c r="E104" s="12" t="s">
        <v>64</v>
      </c>
      <c r="F104" s="1">
        <v>162.5</v>
      </c>
      <c r="G104" s="1" t="s">
        <v>1448</v>
      </c>
    </row>
    <row r="105" spans="1:7" x14ac:dyDescent="0.25">
      <c r="A105" t="s">
        <v>1449</v>
      </c>
      <c r="B105" t="s">
        <v>1450</v>
      </c>
      <c r="C105" t="s">
        <v>1242</v>
      </c>
      <c r="D105" s="6">
        <f>F105/0.5</f>
        <v>325</v>
      </c>
      <c r="E105" s="12" t="s">
        <v>64</v>
      </c>
      <c r="F105" s="1">
        <v>162.5</v>
      </c>
      <c r="G105" s="1" t="s">
        <v>1448</v>
      </c>
    </row>
    <row r="106" spans="1:7" x14ac:dyDescent="0.25">
      <c r="A106" t="s">
        <v>1451</v>
      </c>
      <c r="B106" t="s">
        <v>1452</v>
      </c>
      <c r="C106" t="s">
        <v>1242</v>
      </c>
      <c r="D106" s="6">
        <f>F106/0.5</f>
        <v>325</v>
      </c>
      <c r="E106" s="12" t="s">
        <v>64</v>
      </c>
      <c r="F106" s="1">
        <v>162.5</v>
      </c>
      <c r="G106" s="1" t="s">
        <v>1448</v>
      </c>
    </row>
    <row r="107" spans="1:7" x14ac:dyDescent="0.25">
      <c r="A107" t="s">
        <v>1453</v>
      </c>
      <c r="B107" t="s">
        <v>1454</v>
      </c>
      <c r="C107" t="s">
        <v>1242</v>
      </c>
      <c r="D107" s="6">
        <f>F107/0.5</f>
        <v>325</v>
      </c>
      <c r="E107" s="12" t="s">
        <v>64</v>
      </c>
      <c r="F107" s="1">
        <v>162.5</v>
      </c>
      <c r="G107" s="1" t="s">
        <v>1448</v>
      </c>
    </row>
    <row r="108" spans="1:7" x14ac:dyDescent="0.25">
      <c r="A108" t="s">
        <v>1615</v>
      </c>
      <c r="B108" t="s">
        <v>1616</v>
      </c>
      <c r="C108" t="s">
        <v>1242</v>
      </c>
      <c r="D108" s="6">
        <v>200</v>
      </c>
      <c r="E108" s="12" t="s">
        <v>64</v>
      </c>
      <c r="F108" s="1">
        <v>104</v>
      </c>
      <c r="G108" s="1" t="s">
        <v>1243</v>
      </c>
    </row>
    <row r="109" spans="1:7" x14ac:dyDescent="0.25">
      <c r="A109" t="s">
        <v>1617</v>
      </c>
      <c r="B109" t="s">
        <v>1618</v>
      </c>
      <c r="C109" t="s">
        <v>1242</v>
      </c>
      <c r="D109" s="6">
        <v>200</v>
      </c>
      <c r="E109" s="12" t="s">
        <v>64</v>
      </c>
      <c r="F109" s="1">
        <v>104</v>
      </c>
      <c r="G109" s="1" t="s">
        <v>1243</v>
      </c>
    </row>
    <row r="110" spans="1:7" x14ac:dyDescent="0.25">
      <c r="A110" t="s">
        <v>1619</v>
      </c>
      <c r="B110" t="s">
        <v>1620</v>
      </c>
      <c r="C110" t="s">
        <v>1242</v>
      </c>
      <c r="D110" s="6">
        <v>200</v>
      </c>
      <c r="E110" s="12" t="s">
        <v>64</v>
      </c>
      <c r="F110" s="1">
        <v>104</v>
      </c>
      <c r="G110" s="1" t="s">
        <v>1243</v>
      </c>
    </row>
    <row r="111" spans="1:7" x14ac:dyDescent="0.25">
      <c r="A111" t="s">
        <v>1621</v>
      </c>
      <c r="B111" t="s">
        <v>1622</v>
      </c>
      <c r="C111" t="s">
        <v>1242</v>
      </c>
      <c r="D111" s="6">
        <v>200</v>
      </c>
      <c r="E111" s="12" t="s">
        <v>64</v>
      </c>
      <c r="F111" s="1">
        <v>104</v>
      </c>
      <c r="G111" s="1" t="s">
        <v>1243</v>
      </c>
    </row>
    <row r="112" spans="1:7" x14ac:dyDescent="0.25">
      <c r="A112" t="s">
        <v>1623</v>
      </c>
      <c r="B112" t="s">
        <v>1624</v>
      </c>
      <c r="C112" t="s">
        <v>1242</v>
      </c>
      <c r="D112" s="6">
        <v>200</v>
      </c>
      <c r="E112" s="12" t="s">
        <v>64</v>
      </c>
      <c r="F112" s="1">
        <v>104</v>
      </c>
      <c r="G112" s="1" t="s">
        <v>1243</v>
      </c>
    </row>
    <row r="113" spans="1:7" x14ac:dyDescent="0.25">
      <c r="A113" t="s">
        <v>1625</v>
      </c>
      <c r="B113" t="s">
        <v>1626</v>
      </c>
      <c r="C113" t="s">
        <v>1242</v>
      </c>
      <c r="D113" s="6">
        <v>200</v>
      </c>
      <c r="E113" s="12" t="s">
        <v>64</v>
      </c>
      <c r="F113" s="1">
        <v>104</v>
      </c>
      <c r="G113" s="1" t="s">
        <v>1243</v>
      </c>
    </row>
    <row r="114" spans="1:7" x14ac:dyDescent="0.25">
      <c r="A114" t="s">
        <v>1627</v>
      </c>
      <c r="B114" t="s">
        <v>1628</v>
      </c>
      <c r="C114" t="s">
        <v>1242</v>
      </c>
      <c r="D114" s="6">
        <v>200</v>
      </c>
      <c r="E114" s="12" t="s">
        <v>64</v>
      </c>
      <c r="F114" s="1">
        <v>104</v>
      </c>
      <c r="G114" s="1" t="s">
        <v>1243</v>
      </c>
    </row>
    <row r="115" spans="1:7" x14ac:dyDescent="0.25">
      <c r="A115" t="s">
        <v>1629</v>
      </c>
      <c r="B115" t="s">
        <v>1630</v>
      </c>
      <c r="C115" t="s">
        <v>1242</v>
      </c>
      <c r="D115" s="6">
        <v>200</v>
      </c>
      <c r="E115" s="12" t="s">
        <v>64</v>
      </c>
      <c r="F115" s="1">
        <v>104</v>
      </c>
      <c r="G115" s="1" t="s">
        <v>1243</v>
      </c>
    </row>
    <row r="116" spans="1:7" x14ac:dyDescent="0.25">
      <c r="A116" t="s">
        <v>1631</v>
      </c>
      <c r="B116" t="s">
        <v>1632</v>
      </c>
      <c r="C116" t="s">
        <v>1242</v>
      </c>
      <c r="D116" s="6">
        <v>200</v>
      </c>
      <c r="E116" s="12" t="s">
        <v>64</v>
      </c>
      <c r="F116" s="1">
        <v>104</v>
      </c>
      <c r="G116" s="1" t="s">
        <v>1243</v>
      </c>
    </row>
    <row r="117" spans="1:7" x14ac:dyDescent="0.25">
      <c r="A117" t="s">
        <v>1633</v>
      </c>
      <c r="B117" t="s">
        <v>1634</v>
      </c>
      <c r="C117" t="s">
        <v>1242</v>
      </c>
      <c r="D117" s="6">
        <f>F117/0.5</f>
        <v>247</v>
      </c>
      <c r="F117" s="1">
        <v>123.5</v>
      </c>
      <c r="G117" s="1" t="s">
        <v>1298</v>
      </c>
    </row>
    <row r="118" spans="1:7" x14ac:dyDescent="0.25">
      <c r="A118" t="s">
        <v>1635</v>
      </c>
      <c r="B118" t="s">
        <v>1636</v>
      </c>
      <c r="C118" t="s">
        <v>1242</v>
      </c>
      <c r="D118" s="6">
        <f t="shared" ref="D118:D124" si="1">F118/0.5</f>
        <v>247</v>
      </c>
      <c r="E118" s="12" t="s">
        <v>64</v>
      </c>
      <c r="F118" s="1">
        <v>123.5</v>
      </c>
      <c r="G118" s="1" t="s">
        <v>1298</v>
      </c>
    </row>
    <row r="119" spans="1:7" x14ac:dyDescent="0.25">
      <c r="A119" t="s">
        <v>1637</v>
      </c>
      <c r="B119" t="s">
        <v>1638</v>
      </c>
      <c r="C119" t="s">
        <v>1242</v>
      </c>
      <c r="D119" s="6">
        <f t="shared" si="1"/>
        <v>247</v>
      </c>
      <c r="E119" s="12" t="s">
        <v>64</v>
      </c>
      <c r="F119" s="1">
        <v>123.5</v>
      </c>
      <c r="G119" s="1" t="s">
        <v>1298</v>
      </c>
    </row>
    <row r="120" spans="1:7" x14ac:dyDescent="0.25">
      <c r="A120" t="s">
        <v>1639</v>
      </c>
      <c r="B120" t="s">
        <v>1640</v>
      </c>
      <c r="C120" t="s">
        <v>1242</v>
      </c>
      <c r="D120" s="6">
        <f t="shared" si="1"/>
        <v>247</v>
      </c>
      <c r="E120" s="12" t="s">
        <v>64</v>
      </c>
      <c r="F120" s="1">
        <v>123.5</v>
      </c>
      <c r="G120" s="1" t="s">
        <v>1298</v>
      </c>
    </row>
    <row r="121" spans="1:7" x14ac:dyDescent="0.25">
      <c r="A121" t="s">
        <v>1641</v>
      </c>
      <c r="B121" t="s">
        <v>1642</v>
      </c>
      <c r="C121" t="s">
        <v>1242</v>
      </c>
      <c r="D121" s="6">
        <f t="shared" si="1"/>
        <v>247</v>
      </c>
      <c r="E121" s="12" t="s">
        <v>64</v>
      </c>
      <c r="F121" s="1">
        <v>123.5</v>
      </c>
      <c r="G121" s="1" t="s">
        <v>1298</v>
      </c>
    </row>
    <row r="122" spans="1:7" x14ac:dyDescent="0.25">
      <c r="A122" t="s">
        <v>1643</v>
      </c>
      <c r="B122" t="s">
        <v>1644</v>
      </c>
      <c r="C122" t="s">
        <v>1242</v>
      </c>
      <c r="D122" s="6">
        <f t="shared" si="1"/>
        <v>247</v>
      </c>
      <c r="E122" s="12" t="s">
        <v>64</v>
      </c>
      <c r="F122" s="1">
        <v>123.5</v>
      </c>
      <c r="G122" s="1" t="s">
        <v>1298</v>
      </c>
    </row>
    <row r="123" spans="1:7" x14ac:dyDescent="0.25">
      <c r="A123" t="s">
        <v>1645</v>
      </c>
      <c r="B123" t="s">
        <v>1646</v>
      </c>
      <c r="C123" t="s">
        <v>1242</v>
      </c>
      <c r="D123" s="6">
        <f t="shared" si="1"/>
        <v>247</v>
      </c>
      <c r="E123" s="12" t="s">
        <v>1647</v>
      </c>
      <c r="F123" s="1">
        <v>123.5</v>
      </c>
      <c r="G123" s="1" t="s">
        <v>1298</v>
      </c>
    </row>
    <row r="124" spans="1:7" x14ac:dyDescent="0.25">
      <c r="A124" t="s">
        <v>1648</v>
      </c>
      <c r="B124" t="s">
        <v>1649</v>
      </c>
      <c r="C124" t="s">
        <v>1242</v>
      </c>
      <c r="D124" s="6">
        <f t="shared" si="1"/>
        <v>247</v>
      </c>
      <c r="E124" s="12" t="s">
        <v>64</v>
      </c>
      <c r="F124" s="1">
        <v>123.5</v>
      </c>
      <c r="G124" s="1" t="s">
        <v>1298</v>
      </c>
    </row>
    <row r="125" spans="1:7" x14ac:dyDescent="0.25">
      <c r="A125" t="s">
        <v>1650</v>
      </c>
      <c r="B125" t="s">
        <v>1651</v>
      </c>
      <c r="C125" t="s">
        <v>1242</v>
      </c>
      <c r="D125" s="6">
        <f>F125/0.5</f>
        <v>286</v>
      </c>
      <c r="E125" s="12" t="s">
        <v>64</v>
      </c>
      <c r="F125" s="1">
        <v>143</v>
      </c>
      <c r="G125" s="1" t="s">
        <v>1389</v>
      </c>
    </row>
    <row r="126" spans="1:7" x14ac:dyDescent="0.25">
      <c r="A126" t="s">
        <v>1652</v>
      </c>
      <c r="B126" t="s">
        <v>1653</v>
      </c>
      <c r="C126" t="s">
        <v>1242</v>
      </c>
      <c r="D126" s="6">
        <f t="shared" ref="D126:D132" si="2">F126/0.5</f>
        <v>286</v>
      </c>
      <c r="E126" s="12" t="s">
        <v>64</v>
      </c>
      <c r="F126" s="1">
        <v>143</v>
      </c>
      <c r="G126" s="1" t="s">
        <v>1389</v>
      </c>
    </row>
    <row r="127" spans="1:7" x14ac:dyDescent="0.25">
      <c r="A127" t="s">
        <v>1654</v>
      </c>
      <c r="B127" t="s">
        <v>1655</v>
      </c>
      <c r="C127" t="s">
        <v>1242</v>
      </c>
      <c r="D127" s="6">
        <f t="shared" si="2"/>
        <v>286</v>
      </c>
      <c r="E127" s="12" t="s">
        <v>64</v>
      </c>
      <c r="F127" s="1">
        <v>143</v>
      </c>
      <c r="G127" s="1" t="s">
        <v>1389</v>
      </c>
    </row>
    <row r="128" spans="1:7" x14ac:dyDescent="0.25">
      <c r="A128" t="s">
        <v>1656</v>
      </c>
      <c r="B128" t="s">
        <v>1657</v>
      </c>
      <c r="C128" t="s">
        <v>1242</v>
      </c>
      <c r="D128" s="6">
        <f t="shared" si="2"/>
        <v>286</v>
      </c>
      <c r="E128" s="12" t="s">
        <v>64</v>
      </c>
      <c r="F128" s="1">
        <v>143</v>
      </c>
      <c r="G128" s="1" t="s">
        <v>1389</v>
      </c>
    </row>
    <row r="129" spans="1:7" x14ac:dyDescent="0.25">
      <c r="A129" t="s">
        <v>1658</v>
      </c>
      <c r="B129" t="s">
        <v>1659</v>
      </c>
      <c r="C129" t="s">
        <v>1242</v>
      </c>
      <c r="D129" s="6">
        <f t="shared" si="2"/>
        <v>286</v>
      </c>
      <c r="E129" s="12" t="s">
        <v>64</v>
      </c>
      <c r="F129" s="1">
        <v>143</v>
      </c>
      <c r="G129" s="1" t="s">
        <v>1389</v>
      </c>
    </row>
    <row r="130" spans="1:7" x14ac:dyDescent="0.25">
      <c r="A130" t="s">
        <v>1660</v>
      </c>
      <c r="B130" t="s">
        <v>1661</v>
      </c>
      <c r="C130" t="s">
        <v>1242</v>
      </c>
      <c r="D130" s="6">
        <f t="shared" si="2"/>
        <v>286</v>
      </c>
      <c r="E130" s="12" t="s">
        <v>64</v>
      </c>
      <c r="F130" s="1">
        <v>143</v>
      </c>
      <c r="G130" s="1" t="s">
        <v>1389</v>
      </c>
    </row>
    <row r="131" spans="1:7" x14ac:dyDescent="0.25">
      <c r="A131" t="s">
        <v>1662</v>
      </c>
      <c r="B131" t="s">
        <v>1663</v>
      </c>
      <c r="C131" t="s">
        <v>1242</v>
      </c>
      <c r="D131" s="6">
        <f t="shared" si="2"/>
        <v>286</v>
      </c>
      <c r="E131" s="12" t="s">
        <v>64</v>
      </c>
      <c r="F131" s="1">
        <v>143</v>
      </c>
      <c r="G131" s="1" t="s">
        <v>1389</v>
      </c>
    </row>
    <row r="132" spans="1:7" x14ac:dyDescent="0.25">
      <c r="A132" t="s">
        <v>1664</v>
      </c>
      <c r="B132" t="s">
        <v>1665</v>
      </c>
      <c r="C132" t="s">
        <v>1242</v>
      </c>
      <c r="D132" s="6">
        <f t="shared" si="2"/>
        <v>286</v>
      </c>
      <c r="E132" s="12" t="s">
        <v>64</v>
      </c>
      <c r="F132" s="1">
        <v>143</v>
      </c>
      <c r="G132" s="1" t="s">
        <v>1389</v>
      </c>
    </row>
    <row r="133" spans="1:7" x14ac:dyDescent="0.25">
      <c r="A133" t="s">
        <v>1666</v>
      </c>
      <c r="B133" t="s">
        <v>1667</v>
      </c>
      <c r="C133" t="s">
        <v>1242</v>
      </c>
      <c r="D133" s="6">
        <f>F133/0.5</f>
        <v>325</v>
      </c>
      <c r="E133" s="12" t="s">
        <v>64</v>
      </c>
      <c r="F133" s="1">
        <v>162.5</v>
      </c>
      <c r="G133" s="1" t="s">
        <v>1448</v>
      </c>
    </row>
    <row r="134" spans="1:7" x14ac:dyDescent="0.25">
      <c r="A134" t="s">
        <v>2055</v>
      </c>
      <c r="B134" t="s">
        <v>2056</v>
      </c>
      <c r="C134" t="s">
        <v>1242</v>
      </c>
      <c r="D134" s="13">
        <v>247</v>
      </c>
    </row>
  </sheetData>
  <sheetProtection algorithmName="SHA-512" hashValue="P/Kk8RA1EMGKj6L5qE3USXpPiyNpdC6qE6Ueac69fIL/aXmk96q+IsJ+3897/mUK8+7I8ru8aWUNvBVyuF0DpQ==" saltValue="YmD4t15unKK9cF1JzP5pLA==" spinCount="100000" sheet="1" objects="1" scenarios="1" formatCells="0"/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0328-67CB-4DCA-9CE7-CD8ECB3A05B8}">
  <dimension ref="B2:E29"/>
  <sheetViews>
    <sheetView tabSelected="1" workbookViewId="0">
      <selection activeCell="F3" sqref="F3"/>
    </sheetView>
  </sheetViews>
  <sheetFormatPr defaultRowHeight="15" x14ac:dyDescent="0.25"/>
  <cols>
    <col min="2" max="2" width="18.5703125" customWidth="1"/>
    <col min="3" max="3" width="56.7109375" customWidth="1"/>
    <col min="4" max="4" width="24.28515625" customWidth="1"/>
  </cols>
  <sheetData>
    <row r="2" spans="2:5" x14ac:dyDescent="0.25">
      <c r="B2" s="26" t="s">
        <v>2058</v>
      </c>
      <c r="C2" s="26" t="s">
        <v>2059</v>
      </c>
      <c r="D2" s="26" t="s">
        <v>2060</v>
      </c>
      <c r="E2" s="27" t="s">
        <v>2014</v>
      </c>
    </row>
    <row r="3" spans="2:5" x14ac:dyDescent="0.25">
      <c r="B3" s="22" t="s">
        <v>2061</v>
      </c>
      <c r="C3" s="22" t="s">
        <v>2062</v>
      </c>
      <c r="D3" s="22" t="s">
        <v>2063</v>
      </c>
      <c r="E3" s="28">
        <v>4087</v>
      </c>
    </row>
    <row r="4" spans="2:5" x14ac:dyDescent="0.25">
      <c r="B4" s="22" t="s">
        <v>2064</v>
      </c>
      <c r="C4" s="22" t="s">
        <v>2065</v>
      </c>
      <c r="D4" s="22" t="s">
        <v>2063</v>
      </c>
      <c r="E4" s="28">
        <v>4206</v>
      </c>
    </row>
    <row r="5" spans="2:5" x14ac:dyDescent="0.25">
      <c r="B5" s="22" t="s">
        <v>2066</v>
      </c>
      <c r="C5" s="22" t="s">
        <v>2067</v>
      </c>
      <c r="D5" s="22" t="s">
        <v>2063</v>
      </c>
      <c r="E5" s="28">
        <v>4033</v>
      </c>
    </row>
    <row r="6" spans="2:5" x14ac:dyDescent="0.25">
      <c r="B6" s="22" t="s">
        <v>2068</v>
      </c>
      <c r="C6" s="22" t="s">
        <v>2069</v>
      </c>
      <c r="D6" s="22" t="s">
        <v>2063</v>
      </c>
      <c r="E6" s="28">
        <v>6373</v>
      </c>
    </row>
    <row r="7" spans="2:5" x14ac:dyDescent="0.25">
      <c r="B7" s="22" t="s">
        <v>2070</v>
      </c>
      <c r="C7" s="22" t="s">
        <v>2071</v>
      </c>
      <c r="D7" s="22" t="s">
        <v>2072</v>
      </c>
      <c r="E7" s="28">
        <v>7233</v>
      </c>
    </row>
    <row r="8" spans="2:5" x14ac:dyDescent="0.25">
      <c r="B8" s="22" t="s">
        <v>2073</v>
      </c>
      <c r="C8" s="22" t="s">
        <v>2074</v>
      </c>
      <c r="D8" s="22" t="s">
        <v>2063</v>
      </c>
      <c r="E8" s="28">
        <v>5064</v>
      </c>
    </row>
    <row r="9" spans="2:5" x14ac:dyDescent="0.25">
      <c r="B9" s="22" t="s">
        <v>2075</v>
      </c>
      <c r="C9" s="22" t="s">
        <v>2076</v>
      </c>
      <c r="D9" s="22" t="s">
        <v>124</v>
      </c>
      <c r="E9" s="28">
        <v>5840</v>
      </c>
    </row>
    <row r="10" spans="2:5" x14ac:dyDescent="0.25">
      <c r="B10" s="22" t="s">
        <v>2077</v>
      </c>
      <c r="C10" s="22" t="s">
        <v>2078</v>
      </c>
      <c r="D10" s="22" t="s">
        <v>124</v>
      </c>
      <c r="E10" s="28">
        <v>5563</v>
      </c>
    </row>
    <row r="11" spans="2:5" x14ac:dyDescent="0.25">
      <c r="B11" s="22" t="s">
        <v>2079</v>
      </c>
      <c r="C11" s="22" t="s">
        <v>2080</v>
      </c>
      <c r="D11" s="22" t="s">
        <v>2063</v>
      </c>
      <c r="E11" s="28">
        <v>4899</v>
      </c>
    </row>
    <row r="12" spans="2:5" x14ac:dyDescent="0.25">
      <c r="B12" s="22" t="s">
        <v>2081</v>
      </c>
      <c r="C12" s="22" t="s">
        <v>2082</v>
      </c>
      <c r="D12" s="22" t="s">
        <v>2063</v>
      </c>
      <c r="E12" s="28">
        <v>6373</v>
      </c>
    </row>
    <row r="13" spans="2:5" x14ac:dyDescent="0.25">
      <c r="B13" s="22" t="s">
        <v>2083</v>
      </c>
      <c r="C13" s="22" t="s">
        <v>2084</v>
      </c>
      <c r="D13" s="22" t="s">
        <v>2072</v>
      </c>
      <c r="E13" s="28">
        <v>7233</v>
      </c>
    </row>
    <row r="14" spans="2:5" x14ac:dyDescent="0.25">
      <c r="B14" s="22" t="s">
        <v>2085</v>
      </c>
      <c r="C14" s="22" t="s">
        <v>2086</v>
      </c>
      <c r="D14" s="22" t="s">
        <v>2063</v>
      </c>
      <c r="E14" s="28">
        <v>4260</v>
      </c>
    </row>
    <row r="15" spans="2:5" x14ac:dyDescent="0.25">
      <c r="B15" s="22" t="s">
        <v>2087</v>
      </c>
      <c r="C15" s="22" t="s">
        <v>2088</v>
      </c>
      <c r="D15" s="22" t="s">
        <v>2063</v>
      </c>
      <c r="E15" s="28">
        <v>4967</v>
      </c>
    </row>
    <row r="16" spans="2:5" x14ac:dyDescent="0.25">
      <c r="B16" s="22" t="s">
        <v>2089</v>
      </c>
      <c r="C16" s="22" t="s">
        <v>2090</v>
      </c>
      <c r="D16" s="22" t="s">
        <v>2063</v>
      </c>
      <c r="E16" s="28">
        <v>4967</v>
      </c>
    </row>
    <row r="17" spans="2:5" x14ac:dyDescent="0.25">
      <c r="B17" s="22" t="s">
        <v>2091</v>
      </c>
      <c r="C17" s="22" t="s">
        <v>2092</v>
      </c>
      <c r="D17" s="22" t="s">
        <v>2063</v>
      </c>
      <c r="E17" s="28">
        <v>4746</v>
      </c>
    </row>
    <row r="18" spans="2:5" x14ac:dyDescent="0.25">
      <c r="B18" s="22" t="s">
        <v>2093</v>
      </c>
      <c r="C18" s="22" t="s">
        <v>2094</v>
      </c>
      <c r="D18" s="22" t="s">
        <v>2063</v>
      </c>
      <c r="E18" s="28">
        <v>5033</v>
      </c>
    </row>
    <row r="19" spans="2:5" x14ac:dyDescent="0.25">
      <c r="B19" s="22" t="s">
        <v>2095</v>
      </c>
      <c r="C19" s="22" t="s">
        <v>2096</v>
      </c>
      <c r="D19" s="22" t="s">
        <v>2063</v>
      </c>
      <c r="E19" s="28">
        <v>4750</v>
      </c>
    </row>
    <row r="20" spans="2:5" x14ac:dyDescent="0.25">
      <c r="B20" s="22" t="s">
        <v>2097</v>
      </c>
      <c r="C20" s="22" t="s">
        <v>2098</v>
      </c>
      <c r="D20" s="22" t="s">
        <v>2063</v>
      </c>
      <c r="E20" s="28">
        <v>5033</v>
      </c>
    </row>
    <row r="21" spans="2:5" x14ac:dyDescent="0.25">
      <c r="B21" s="22" t="s">
        <v>2099</v>
      </c>
      <c r="C21" s="22" t="s">
        <v>2100</v>
      </c>
      <c r="D21" s="22" t="s">
        <v>2063</v>
      </c>
      <c r="E21" s="28">
        <v>5064</v>
      </c>
    </row>
    <row r="22" spans="2:5" x14ac:dyDescent="0.25">
      <c r="B22" s="22" t="s">
        <v>2101</v>
      </c>
      <c r="C22" s="22" t="s">
        <v>2102</v>
      </c>
      <c r="D22" s="22" t="s">
        <v>2063</v>
      </c>
      <c r="E22" s="28">
        <v>4282</v>
      </c>
    </row>
    <row r="23" spans="2:5" x14ac:dyDescent="0.25">
      <c r="B23" s="22" t="s">
        <v>2103</v>
      </c>
      <c r="C23" s="22" t="s">
        <v>2104</v>
      </c>
      <c r="D23" s="22" t="s">
        <v>2063</v>
      </c>
      <c r="E23" s="28">
        <v>4967</v>
      </c>
    </row>
    <row r="24" spans="2:5" x14ac:dyDescent="0.25">
      <c r="B24" s="22" t="s">
        <v>2105</v>
      </c>
      <c r="C24" s="22" t="s">
        <v>2106</v>
      </c>
      <c r="D24" s="22" t="s">
        <v>2063</v>
      </c>
      <c r="E24" s="28">
        <v>4967</v>
      </c>
    </row>
    <row r="25" spans="2:5" x14ac:dyDescent="0.25">
      <c r="B25" s="22" t="s">
        <v>2107</v>
      </c>
      <c r="C25" s="22" t="s">
        <v>2108</v>
      </c>
      <c r="D25" s="22" t="s">
        <v>124</v>
      </c>
      <c r="E25" s="28">
        <v>2742</v>
      </c>
    </row>
    <row r="26" spans="2:5" x14ac:dyDescent="0.25">
      <c r="B26" s="29" t="s">
        <v>2109</v>
      </c>
      <c r="C26" s="23" t="s">
        <v>2110</v>
      </c>
      <c r="D26" s="22" t="s">
        <v>2063</v>
      </c>
      <c r="E26" s="28">
        <v>4880</v>
      </c>
    </row>
    <row r="27" spans="2:5" x14ac:dyDescent="0.25">
      <c r="B27" s="24"/>
      <c r="C27" s="24"/>
      <c r="D27" s="24"/>
      <c r="E27" s="30"/>
    </row>
    <row r="28" spans="2:5" x14ac:dyDescent="0.25">
      <c r="B28" s="24"/>
      <c r="C28" s="25" t="s">
        <v>2111</v>
      </c>
      <c r="D28" s="24"/>
      <c r="E28" s="24"/>
    </row>
    <row r="29" spans="2:5" x14ac:dyDescent="0.25">
      <c r="B29" s="24"/>
      <c r="C29" s="25" t="s">
        <v>2112</v>
      </c>
      <c r="D29" s="24"/>
      <c r="E29" s="24"/>
    </row>
  </sheetData>
  <sheetProtection algorithmName="SHA-512" hashValue="Oz/+qj3fadhyrlLry318Vs8qeP4oG+Zy1bUZ6MJoWTygqkPDSIiixoLYfBNDSEjoqpDmPKaUfXexLjwOZjAWZQ==" saltValue="dIVPMSudzCOFYyMtC92di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7"/>
  <sheetViews>
    <sheetView zoomScale="80" zoomScaleNormal="80" workbookViewId="0">
      <pane ySplit="1" topLeftCell="A2" activePane="bottomLeft" state="frozen"/>
      <selection pane="bottomLeft" activeCell="J17" sqref="J17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4.140625" style="1" customWidth="1"/>
    <col min="6" max="6" width="41.42578125" style="1" bestFit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1954</v>
      </c>
      <c r="B2" t="s">
        <v>951</v>
      </c>
      <c r="C2" t="s">
        <v>952</v>
      </c>
      <c r="D2" t="s">
        <v>270</v>
      </c>
      <c r="E2" s="1">
        <f>(G2/0.47)+50</f>
        <v>715.61702127659578</v>
      </c>
      <c r="F2" s="1" t="s">
        <v>953</v>
      </c>
      <c r="G2" s="1">
        <v>312.83999999999997</v>
      </c>
      <c r="H2" s="1" t="s">
        <v>954</v>
      </c>
    </row>
    <row r="3" spans="1:8" x14ac:dyDescent="0.25">
      <c r="A3" s="1" t="s">
        <v>1954</v>
      </c>
      <c r="B3" t="s">
        <v>955</v>
      </c>
      <c r="C3" t="s">
        <v>956</v>
      </c>
      <c r="D3" t="s">
        <v>108</v>
      </c>
      <c r="E3" s="1">
        <f t="shared" ref="E3:E11" si="0">(G3/0.47)+50</f>
        <v>792.38297872340434</v>
      </c>
      <c r="F3" s="1" t="s">
        <v>953</v>
      </c>
      <c r="G3" s="1">
        <v>348.92</v>
      </c>
      <c r="H3" s="1" t="s">
        <v>954</v>
      </c>
    </row>
    <row r="4" spans="1:8" x14ac:dyDescent="0.25">
      <c r="A4" s="1" t="s">
        <v>1954</v>
      </c>
      <c r="B4" t="s">
        <v>957</v>
      </c>
      <c r="C4" t="s">
        <v>958</v>
      </c>
      <c r="D4" t="s">
        <v>5</v>
      </c>
      <c r="E4" s="1">
        <f t="shared" si="0"/>
        <v>378.59574468085106</v>
      </c>
      <c r="F4" s="1" t="s">
        <v>959</v>
      </c>
      <c r="G4" s="1">
        <v>154.44</v>
      </c>
      <c r="H4" s="1" t="s">
        <v>954</v>
      </c>
    </row>
    <row r="5" spans="1:8" x14ac:dyDescent="0.25">
      <c r="A5" s="1" t="s">
        <v>1954</v>
      </c>
      <c r="B5" t="s">
        <v>960</v>
      </c>
      <c r="C5" t="s">
        <v>961</v>
      </c>
      <c r="D5" t="s">
        <v>0</v>
      </c>
      <c r="E5" s="1">
        <f t="shared" si="0"/>
        <v>305.57446808510645</v>
      </c>
      <c r="F5" s="1" t="s">
        <v>959</v>
      </c>
      <c r="G5" s="1">
        <v>120.12</v>
      </c>
      <c r="H5" s="1" t="s">
        <v>954</v>
      </c>
    </row>
    <row r="6" spans="1:8" x14ac:dyDescent="0.25">
      <c r="A6" s="1" t="s">
        <v>1954</v>
      </c>
      <c r="B6" t="s">
        <v>962</v>
      </c>
      <c r="C6" t="s">
        <v>963</v>
      </c>
      <c r="D6" t="s">
        <v>8</v>
      </c>
      <c r="E6" s="1">
        <f t="shared" si="0"/>
        <v>416.97872340425533</v>
      </c>
      <c r="F6" s="1" t="s">
        <v>959</v>
      </c>
      <c r="G6" s="1">
        <v>172.48</v>
      </c>
      <c r="H6" s="1" t="s">
        <v>954</v>
      </c>
    </row>
    <row r="7" spans="1:8" x14ac:dyDescent="0.25">
      <c r="A7" s="1" t="s">
        <v>1954</v>
      </c>
      <c r="B7" t="s">
        <v>964</v>
      </c>
      <c r="C7" t="s">
        <v>965</v>
      </c>
      <c r="D7" t="s">
        <v>270</v>
      </c>
      <c r="E7" s="6">
        <f t="shared" si="0"/>
        <v>760.55319148936167</v>
      </c>
      <c r="F7" s="1" t="s">
        <v>966</v>
      </c>
      <c r="G7" s="1">
        <v>333.96</v>
      </c>
      <c r="H7" s="1" t="s">
        <v>954</v>
      </c>
    </row>
    <row r="8" spans="1:8" x14ac:dyDescent="0.25">
      <c r="A8" s="1" t="s">
        <v>1954</v>
      </c>
      <c r="B8" t="s">
        <v>967</v>
      </c>
      <c r="C8" t="s">
        <v>965</v>
      </c>
      <c r="D8" t="s">
        <v>108</v>
      </c>
      <c r="E8" s="6">
        <f t="shared" si="0"/>
        <v>843.872340425532</v>
      </c>
      <c r="F8" s="1" t="s">
        <v>966</v>
      </c>
      <c r="G8" s="1">
        <v>373.12</v>
      </c>
      <c r="H8" s="1" t="s">
        <v>954</v>
      </c>
    </row>
    <row r="9" spans="1:8" x14ac:dyDescent="0.25">
      <c r="A9" s="1" t="s">
        <v>1954</v>
      </c>
      <c r="B9" t="s">
        <v>968</v>
      </c>
      <c r="C9" t="s">
        <v>969</v>
      </c>
      <c r="D9" t="s">
        <v>5</v>
      </c>
      <c r="E9" s="6">
        <f t="shared" si="0"/>
        <v>378.59574468085106</v>
      </c>
      <c r="F9" s="1" t="s">
        <v>970</v>
      </c>
      <c r="G9" s="1">
        <v>154.44</v>
      </c>
      <c r="H9" s="1" t="s">
        <v>954</v>
      </c>
    </row>
    <row r="10" spans="1:8" x14ac:dyDescent="0.25">
      <c r="A10" s="1" t="s">
        <v>1954</v>
      </c>
      <c r="B10" t="s">
        <v>971</v>
      </c>
      <c r="C10" t="s">
        <v>969</v>
      </c>
      <c r="D10" t="s">
        <v>0</v>
      </c>
      <c r="E10" s="6">
        <f t="shared" si="0"/>
        <v>305.57446808510645</v>
      </c>
      <c r="F10" s="1" t="s">
        <v>970</v>
      </c>
      <c r="G10" s="1">
        <v>120.12</v>
      </c>
      <c r="H10" s="1" t="s">
        <v>954</v>
      </c>
    </row>
    <row r="11" spans="1:8" x14ac:dyDescent="0.25">
      <c r="A11" s="1" t="s">
        <v>1954</v>
      </c>
      <c r="B11" t="s">
        <v>972</v>
      </c>
      <c r="C11" t="s">
        <v>969</v>
      </c>
      <c r="D11" t="s">
        <v>6</v>
      </c>
      <c r="E11" s="6">
        <f t="shared" si="0"/>
        <v>343.95744680851067</v>
      </c>
      <c r="F11" s="1" t="s">
        <v>970</v>
      </c>
      <c r="G11" s="1">
        <v>138.16</v>
      </c>
      <c r="H11" s="1" t="s">
        <v>954</v>
      </c>
    </row>
    <row r="12" spans="1:8" x14ac:dyDescent="0.25">
      <c r="A12" s="1" t="s">
        <v>1954</v>
      </c>
      <c r="B12" t="s">
        <v>973</v>
      </c>
      <c r="C12" t="s">
        <v>2025</v>
      </c>
      <c r="D12" t="s">
        <v>23</v>
      </c>
      <c r="E12" s="6">
        <f>(G12/0.47)+150</f>
        <v>1278.0851063829789</v>
      </c>
      <c r="F12" s="1" t="s">
        <v>974</v>
      </c>
      <c r="G12" s="1">
        <v>530.20000000000005</v>
      </c>
      <c r="H12" s="1" t="s">
        <v>954</v>
      </c>
    </row>
    <row r="13" spans="1:8" x14ac:dyDescent="0.25">
      <c r="A13" s="1" t="s">
        <v>1954</v>
      </c>
      <c r="B13" t="s">
        <v>975</v>
      </c>
      <c r="C13" t="s">
        <v>2025</v>
      </c>
      <c r="D13" t="s">
        <v>21</v>
      </c>
      <c r="E13" s="6">
        <f>(G13/0.47)+50+150</f>
        <v>1261.6170212765958</v>
      </c>
      <c r="F13" s="1" t="s">
        <v>974</v>
      </c>
      <c r="G13" s="1">
        <v>498.96</v>
      </c>
      <c r="H13" s="1" t="s">
        <v>954</v>
      </c>
    </row>
    <row r="14" spans="1:8" x14ac:dyDescent="0.25">
      <c r="A14" s="1" t="s">
        <v>1954</v>
      </c>
      <c r="B14" t="s">
        <v>976</v>
      </c>
      <c r="C14" t="s">
        <v>2025</v>
      </c>
      <c r="D14" t="s">
        <v>30</v>
      </c>
      <c r="E14" s="6">
        <f>((G14/0.47)+150)*1.01</f>
        <v>1432.6957446808512</v>
      </c>
      <c r="F14" s="1" t="s">
        <v>974</v>
      </c>
      <c r="G14" s="1">
        <v>596.20000000000005</v>
      </c>
      <c r="H14" s="1" t="s">
        <v>954</v>
      </c>
    </row>
    <row r="15" spans="1:8" x14ac:dyDescent="0.25">
      <c r="A15" s="1" t="s">
        <v>1954</v>
      </c>
      <c r="B15" t="s">
        <v>977</v>
      </c>
      <c r="C15" t="s">
        <v>978</v>
      </c>
      <c r="D15" t="s">
        <v>19</v>
      </c>
      <c r="E15" s="6">
        <f t="shared" ref="E15:E36" si="1">((G15/0.47)+150)*1.03</f>
        <v>719.55361702127652</v>
      </c>
      <c r="F15" s="1" t="s">
        <v>979</v>
      </c>
      <c r="G15" s="1">
        <v>257.83999999999997</v>
      </c>
      <c r="H15" s="1" t="s">
        <v>954</v>
      </c>
    </row>
    <row r="16" spans="1:8" x14ac:dyDescent="0.25">
      <c r="A16" s="1" t="s">
        <v>1954</v>
      </c>
      <c r="B16" t="s">
        <v>980</v>
      </c>
      <c r="C16" t="s">
        <v>978</v>
      </c>
      <c r="D16" t="s">
        <v>21</v>
      </c>
      <c r="E16" s="6">
        <f t="shared" si="1"/>
        <v>794.7655319148937</v>
      </c>
      <c r="F16" s="1" t="s">
        <v>979</v>
      </c>
      <c r="G16" s="1">
        <v>292.16000000000003</v>
      </c>
      <c r="H16" s="1" t="s">
        <v>954</v>
      </c>
    </row>
    <row r="17" spans="1:8" x14ac:dyDescent="0.25">
      <c r="A17" s="1" t="s">
        <v>1954</v>
      </c>
      <c r="B17" t="s">
        <v>981</v>
      </c>
      <c r="C17" t="s">
        <v>982</v>
      </c>
      <c r="D17" t="s">
        <v>0</v>
      </c>
      <c r="E17" s="6">
        <f t="shared" si="1"/>
        <v>417.74170212765966</v>
      </c>
      <c r="F17" s="1" t="s">
        <v>983</v>
      </c>
      <c r="G17" s="1">
        <v>120.12</v>
      </c>
      <c r="H17" s="1" t="s">
        <v>954</v>
      </c>
    </row>
    <row r="18" spans="1:8" x14ac:dyDescent="0.25">
      <c r="A18" s="1" t="s">
        <v>1954</v>
      </c>
      <c r="B18" t="s">
        <v>984</v>
      </c>
      <c r="C18" t="s">
        <v>982</v>
      </c>
      <c r="D18" t="s">
        <v>0</v>
      </c>
      <c r="E18" s="6">
        <f t="shared" si="1"/>
        <v>457.27617021276598</v>
      </c>
      <c r="F18" s="1" t="s">
        <v>983</v>
      </c>
      <c r="G18" s="1">
        <v>138.16</v>
      </c>
      <c r="H18" s="1" t="s">
        <v>954</v>
      </c>
    </row>
    <row r="19" spans="1:8" x14ac:dyDescent="0.25">
      <c r="A19" s="1" t="s">
        <v>1954</v>
      </c>
      <c r="B19" t="s">
        <v>985</v>
      </c>
      <c r="C19" t="s">
        <v>978</v>
      </c>
      <c r="D19" t="s">
        <v>82</v>
      </c>
      <c r="E19" s="6">
        <f t="shared" si="1"/>
        <v>857.44212765957457</v>
      </c>
      <c r="F19" s="1" t="s">
        <v>979</v>
      </c>
      <c r="G19" s="1">
        <v>320.76</v>
      </c>
      <c r="H19" s="1" t="s">
        <v>954</v>
      </c>
    </row>
    <row r="20" spans="1:8" x14ac:dyDescent="0.25">
      <c r="A20" s="1" t="s">
        <v>1954</v>
      </c>
      <c r="B20" t="s">
        <v>986</v>
      </c>
      <c r="C20" t="s">
        <v>987</v>
      </c>
      <c r="D20" t="s">
        <v>82</v>
      </c>
      <c r="E20" s="6">
        <f t="shared" si="1"/>
        <v>519.95276595744679</v>
      </c>
      <c r="F20" s="1" t="s">
        <v>983</v>
      </c>
      <c r="G20" s="1">
        <v>166.76</v>
      </c>
      <c r="H20" s="1" t="s">
        <v>954</v>
      </c>
    </row>
    <row r="21" spans="1:8" x14ac:dyDescent="0.25">
      <c r="A21" s="1" t="s">
        <v>1954</v>
      </c>
      <c r="B21" t="s">
        <v>988</v>
      </c>
      <c r="C21" t="s">
        <v>989</v>
      </c>
      <c r="D21" t="s">
        <v>21</v>
      </c>
      <c r="E21" s="6">
        <f>((G21/0.47)+150)*1.01</f>
        <v>1062.0472340425533</v>
      </c>
      <c r="F21" s="1" t="s">
        <v>990</v>
      </c>
      <c r="G21" s="1">
        <v>423.72</v>
      </c>
      <c r="H21" s="1" t="s">
        <v>954</v>
      </c>
    </row>
    <row r="22" spans="1:8" x14ac:dyDescent="0.25">
      <c r="A22" s="1" t="s">
        <v>1954</v>
      </c>
      <c r="B22" t="s">
        <v>991</v>
      </c>
      <c r="C22" t="s">
        <v>992</v>
      </c>
      <c r="D22" t="s">
        <v>21</v>
      </c>
      <c r="E22" s="6">
        <f t="shared" si="1"/>
        <v>817.9076595744682</v>
      </c>
      <c r="F22" s="1" t="s">
        <v>993</v>
      </c>
      <c r="G22" s="1">
        <v>302.72000000000003</v>
      </c>
      <c r="H22" s="1" t="s">
        <v>954</v>
      </c>
    </row>
    <row r="23" spans="1:8" x14ac:dyDescent="0.25">
      <c r="A23" s="1" t="s">
        <v>1954</v>
      </c>
      <c r="B23" t="s">
        <v>994</v>
      </c>
      <c r="C23" t="s">
        <v>995</v>
      </c>
      <c r="D23" t="s">
        <v>6</v>
      </c>
      <c r="E23" s="6">
        <f t="shared" si="1"/>
        <v>457.27617021276598</v>
      </c>
      <c r="F23" s="1" t="s">
        <v>996</v>
      </c>
      <c r="G23" s="1">
        <v>138.16</v>
      </c>
      <c r="H23" s="1" t="s">
        <v>954</v>
      </c>
    </row>
    <row r="24" spans="1:8" x14ac:dyDescent="0.25">
      <c r="A24" s="1" t="s">
        <v>1954</v>
      </c>
      <c r="B24" t="s">
        <v>997</v>
      </c>
      <c r="C24" t="s">
        <v>998</v>
      </c>
      <c r="D24" t="s">
        <v>30</v>
      </c>
      <c r="E24" s="6">
        <f t="shared" si="1"/>
        <v>733.05319148936167</v>
      </c>
      <c r="F24" s="1" t="s">
        <v>999</v>
      </c>
      <c r="G24" s="1">
        <v>264</v>
      </c>
      <c r="H24" s="1" t="s">
        <v>954</v>
      </c>
    </row>
    <row r="25" spans="1:8" x14ac:dyDescent="0.25">
      <c r="A25" s="1" t="s">
        <v>1954</v>
      </c>
      <c r="B25" t="s">
        <v>1000</v>
      </c>
      <c r="C25" t="s">
        <v>1001</v>
      </c>
      <c r="D25" t="s">
        <v>30</v>
      </c>
      <c r="E25" s="6">
        <f t="shared" si="1"/>
        <v>568.16553191489368</v>
      </c>
      <c r="F25" s="1" t="s">
        <v>1002</v>
      </c>
      <c r="G25" s="1">
        <v>188.76</v>
      </c>
      <c r="H25" s="1" t="s">
        <v>954</v>
      </c>
    </row>
    <row r="26" spans="1:8" x14ac:dyDescent="0.25">
      <c r="A26" s="1" t="s">
        <v>1954</v>
      </c>
      <c r="B26" t="s">
        <v>1003</v>
      </c>
      <c r="C26" t="s">
        <v>1004</v>
      </c>
      <c r="D26" t="s">
        <v>30</v>
      </c>
      <c r="E26" s="6">
        <f>((G26/0.47)+150)*1.01</f>
        <v>1041.2455319148937</v>
      </c>
      <c r="F26" s="1" t="s">
        <v>1005</v>
      </c>
      <c r="G26" s="1">
        <v>414.04</v>
      </c>
      <c r="H26" s="1" t="s">
        <v>954</v>
      </c>
    </row>
    <row r="27" spans="1:8" x14ac:dyDescent="0.25">
      <c r="A27" s="1" t="s">
        <v>1954</v>
      </c>
      <c r="B27" t="s">
        <v>1006</v>
      </c>
      <c r="C27" t="s">
        <v>1007</v>
      </c>
      <c r="D27" t="s">
        <v>30</v>
      </c>
      <c r="E27" s="6">
        <f t="shared" si="1"/>
        <v>568.16553191489368</v>
      </c>
      <c r="F27" s="1" t="s">
        <v>1008</v>
      </c>
      <c r="G27" s="1">
        <v>188.76</v>
      </c>
      <c r="H27" s="1" t="s">
        <v>954</v>
      </c>
    </row>
    <row r="28" spans="1:8" x14ac:dyDescent="0.25">
      <c r="A28" s="1" t="s">
        <v>1954</v>
      </c>
      <c r="B28" t="s">
        <v>1009</v>
      </c>
      <c r="C28" t="s">
        <v>1010</v>
      </c>
      <c r="D28" t="s">
        <v>30</v>
      </c>
      <c r="E28" s="6">
        <f t="shared" si="1"/>
        <v>723.41063829787242</v>
      </c>
      <c r="F28" s="1" t="s">
        <v>1011</v>
      </c>
      <c r="G28" s="1">
        <v>259.60000000000002</v>
      </c>
      <c r="H28" s="1" t="s">
        <v>954</v>
      </c>
    </row>
    <row r="29" spans="1:8" x14ac:dyDescent="0.25">
      <c r="A29" t="s">
        <v>1955</v>
      </c>
      <c r="B29" t="s">
        <v>1012</v>
      </c>
      <c r="C29" t="s">
        <v>1013</v>
      </c>
      <c r="D29" t="s">
        <v>0</v>
      </c>
      <c r="E29" s="6">
        <f t="shared" si="1"/>
        <v>602.87872340425531</v>
      </c>
      <c r="F29" s="1" t="s">
        <v>1014</v>
      </c>
      <c r="G29" s="1">
        <v>204.6</v>
      </c>
      <c r="H29" s="1" t="s">
        <v>954</v>
      </c>
    </row>
    <row r="30" spans="1:8" x14ac:dyDescent="0.25">
      <c r="A30" t="s">
        <v>1955</v>
      </c>
      <c r="B30" t="s">
        <v>1015</v>
      </c>
      <c r="C30" t="s">
        <v>1016</v>
      </c>
      <c r="D30" t="s">
        <v>0</v>
      </c>
      <c r="E30" s="6">
        <f t="shared" si="1"/>
        <v>431.24127659574469</v>
      </c>
      <c r="F30" s="1" t="s">
        <v>1017</v>
      </c>
      <c r="G30" s="1">
        <v>126.28</v>
      </c>
      <c r="H30" s="1" t="s">
        <v>954</v>
      </c>
    </row>
    <row r="31" spans="1:8" x14ac:dyDescent="0.25">
      <c r="A31" t="s">
        <v>1955</v>
      </c>
      <c r="B31" t="s">
        <v>1018</v>
      </c>
      <c r="C31" t="s">
        <v>1019</v>
      </c>
      <c r="D31" t="s">
        <v>19</v>
      </c>
      <c r="E31" s="6">
        <f t="shared" si="1"/>
        <v>752.33829787234049</v>
      </c>
      <c r="F31" s="1" t="s">
        <v>1020</v>
      </c>
      <c r="G31" s="1">
        <v>272.8</v>
      </c>
      <c r="H31" s="1" t="s">
        <v>954</v>
      </c>
    </row>
    <row r="32" spans="1:8" x14ac:dyDescent="0.25">
      <c r="A32" t="s">
        <v>1955</v>
      </c>
      <c r="B32" t="s">
        <v>1021</v>
      </c>
      <c r="C32" t="s">
        <v>1022</v>
      </c>
      <c r="D32" t="s">
        <v>108</v>
      </c>
      <c r="E32" s="6">
        <f t="shared" si="1"/>
        <v>926.86851063829795</v>
      </c>
      <c r="F32" s="1" t="s">
        <v>1020</v>
      </c>
      <c r="G32" s="1">
        <v>352.44</v>
      </c>
      <c r="H32" s="1" t="s">
        <v>954</v>
      </c>
    </row>
    <row r="33" spans="1:8" x14ac:dyDescent="0.25">
      <c r="A33" t="s">
        <v>1955</v>
      </c>
      <c r="B33" t="s">
        <v>1023</v>
      </c>
      <c r="C33" t="s">
        <v>1022</v>
      </c>
      <c r="D33" t="s">
        <v>173</v>
      </c>
      <c r="E33" s="6">
        <f t="shared" si="1"/>
        <v>976.04553191489367</v>
      </c>
      <c r="F33" s="1" t="s">
        <v>1020</v>
      </c>
      <c r="G33" s="1">
        <v>374.88</v>
      </c>
      <c r="H33" s="1" t="s">
        <v>954</v>
      </c>
    </row>
    <row r="34" spans="1:8" x14ac:dyDescent="0.25">
      <c r="A34" t="s">
        <v>1955</v>
      </c>
      <c r="B34" t="s">
        <v>1025</v>
      </c>
      <c r="C34" t="s">
        <v>1026</v>
      </c>
      <c r="D34" t="s">
        <v>5</v>
      </c>
      <c r="E34" s="6">
        <f t="shared" si="1"/>
        <v>499.70340425531924</v>
      </c>
      <c r="F34" s="1" t="s">
        <v>1024</v>
      </c>
      <c r="G34" s="1">
        <v>157.52000000000001</v>
      </c>
      <c r="H34" s="1" t="s">
        <v>954</v>
      </c>
    </row>
    <row r="35" spans="1:8" x14ac:dyDescent="0.25">
      <c r="A35" t="s">
        <v>1955</v>
      </c>
      <c r="B35" t="s">
        <v>1027</v>
      </c>
      <c r="C35" t="s">
        <v>1026</v>
      </c>
      <c r="D35" t="s">
        <v>8</v>
      </c>
      <c r="E35" s="6">
        <f t="shared" si="1"/>
        <v>540.20212765957456</v>
      </c>
      <c r="F35" s="1" t="s">
        <v>1024</v>
      </c>
      <c r="G35" s="1">
        <v>176</v>
      </c>
      <c r="H35" s="1" t="s">
        <v>954</v>
      </c>
    </row>
    <row r="36" spans="1:8" x14ac:dyDescent="0.25">
      <c r="A36" t="s">
        <v>1955</v>
      </c>
      <c r="B36" t="s">
        <v>1028</v>
      </c>
      <c r="C36" t="s">
        <v>1029</v>
      </c>
      <c r="D36" t="s">
        <v>0</v>
      </c>
      <c r="E36" s="6">
        <f t="shared" si="1"/>
        <v>762.94510638297868</v>
      </c>
      <c r="F36" s="1" t="s">
        <v>64</v>
      </c>
      <c r="G36" s="1">
        <v>277.64</v>
      </c>
      <c r="H36" s="1" t="s">
        <v>954</v>
      </c>
    </row>
    <row r="37" spans="1:8" x14ac:dyDescent="0.25">
      <c r="A37" s="1" t="s">
        <v>1954</v>
      </c>
      <c r="B37" t="s">
        <v>1030</v>
      </c>
      <c r="C37" t="s">
        <v>1031</v>
      </c>
      <c r="D37" t="s">
        <v>108</v>
      </c>
      <c r="E37" s="6">
        <f>((G37/0.47)+150)*1.01</f>
        <v>2569.0531914893618</v>
      </c>
      <c r="F37" s="1" t="s">
        <v>1032</v>
      </c>
      <c r="G37" s="1">
        <v>1125</v>
      </c>
      <c r="H37" s="1" t="s">
        <v>1033</v>
      </c>
    </row>
  </sheetData>
  <sheetProtection algorithmName="SHA-512" hashValue="DgQ51e40cGmlqfOJU3I9Ysqz4U6UCm9tFj+s0P54k4CuGtl4TBdnZRR+3w/ADf2gn9enm0Br59q1iD94ATKjrQ==" saltValue="7a7ivrTorpA8aR5p+1Nob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zoomScale="80" zoomScaleNormal="80" workbookViewId="0">
      <pane ySplit="1" topLeftCell="A2" activePane="bottomLeft" state="frozen"/>
      <selection pane="bottomLeft" activeCell="I16" sqref="I16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3.5703125" style="1" customWidth="1"/>
    <col min="6" max="6" width="41.42578125" style="1" bestFit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t="s">
        <v>1950</v>
      </c>
      <c r="B2" t="s">
        <v>579</v>
      </c>
      <c r="C2" t="s">
        <v>580</v>
      </c>
      <c r="D2" t="s">
        <v>5</v>
      </c>
      <c r="E2" s="9">
        <f>((G2/0.47)+30)*1.01</f>
        <v>672.316170212766</v>
      </c>
      <c r="F2" s="1" t="s">
        <v>577</v>
      </c>
      <c r="G2" s="1">
        <v>298.76</v>
      </c>
      <c r="H2" s="1" t="s">
        <v>578</v>
      </c>
    </row>
    <row r="3" spans="1:8" x14ac:dyDescent="0.25">
      <c r="A3" t="s">
        <v>1950</v>
      </c>
      <c r="B3" t="s">
        <v>581</v>
      </c>
      <c r="C3" t="s">
        <v>582</v>
      </c>
      <c r="D3" t="s">
        <v>0</v>
      </c>
      <c r="E3" s="9">
        <f>((G3/0.47)+30)*1.02</f>
        <v>291.2859574468086</v>
      </c>
      <c r="F3" s="1" t="s">
        <v>64</v>
      </c>
      <c r="G3" s="1">
        <v>120.12</v>
      </c>
      <c r="H3" s="1" t="s">
        <v>578</v>
      </c>
    </row>
    <row r="4" spans="1:8" x14ac:dyDescent="0.25">
      <c r="A4" t="s">
        <v>1950</v>
      </c>
      <c r="B4" t="s">
        <v>583</v>
      </c>
      <c r="C4" t="s">
        <v>584</v>
      </c>
      <c r="D4" t="s">
        <v>0</v>
      </c>
      <c r="E4" s="9">
        <f>((G4/0.47)+30)*1.02</f>
        <v>291.2859574468086</v>
      </c>
      <c r="F4" s="1" t="s">
        <v>64</v>
      </c>
      <c r="G4" s="1">
        <v>120.12</v>
      </c>
      <c r="H4" s="1" t="s">
        <v>578</v>
      </c>
    </row>
    <row r="5" spans="1:8" x14ac:dyDescent="0.25">
      <c r="A5" t="s">
        <v>1950</v>
      </c>
      <c r="B5" t="s">
        <v>585</v>
      </c>
      <c r="C5" t="s">
        <v>586</v>
      </c>
      <c r="D5" t="s">
        <v>270</v>
      </c>
      <c r="E5" s="9">
        <f t="shared" ref="E5:E67" si="0">((G5/0.47)+30)*1.01</f>
        <v>793.34425531914894</v>
      </c>
      <c r="F5" s="7">
        <v>4651653</v>
      </c>
      <c r="G5" s="1">
        <v>355.08</v>
      </c>
      <c r="H5" s="1" t="s">
        <v>578</v>
      </c>
    </row>
    <row r="6" spans="1:8" x14ac:dyDescent="0.25">
      <c r="A6" t="s">
        <v>1950</v>
      </c>
      <c r="B6" t="s">
        <v>587</v>
      </c>
      <c r="C6" t="s">
        <v>588</v>
      </c>
      <c r="D6" t="s">
        <v>0</v>
      </c>
      <c r="E6" s="9">
        <f t="shared" si="0"/>
        <v>288.43021276595749</v>
      </c>
      <c r="F6" s="1" t="s">
        <v>64</v>
      </c>
      <c r="G6" s="1">
        <v>120.12</v>
      </c>
      <c r="H6" s="1" t="s">
        <v>578</v>
      </c>
    </row>
    <row r="7" spans="1:8" x14ac:dyDescent="0.25">
      <c r="A7" t="s">
        <v>1950</v>
      </c>
      <c r="B7" t="s">
        <v>590</v>
      </c>
      <c r="C7" t="s">
        <v>591</v>
      </c>
      <c r="D7" t="s">
        <v>270</v>
      </c>
      <c r="E7" s="9">
        <f t="shared" si="0"/>
        <v>761.19617021276599</v>
      </c>
      <c r="F7" s="1" t="s">
        <v>589</v>
      </c>
      <c r="G7" s="1">
        <v>340.12</v>
      </c>
      <c r="H7" s="1" t="s">
        <v>578</v>
      </c>
    </row>
    <row r="8" spans="1:8" x14ac:dyDescent="0.25">
      <c r="A8" t="s">
        <v>1950</v>
      </c>
      <c r="B8" t="s">
        <v>592</v>
      </c>
      <c r="C8" t="s">
        <v>593</v>
      </c>
      <c r="D8" t="s">
        <v>0</v>
      </c>
      <c r="E8" s="9">
        <f>((G8/0.47)+30)*1.03</f>
        <v>294.14170212765964</v>
      </c>
      <c r="F8" s="1" t="s">
        <v>64</v>
      </c>
      <c r="G8" s="1">
        <v>120.12</v>
      </c>
      <c r="H8" s="1" t="s">
        <v>578</v>
      </c>
    </row>
    <row r="9" spans="1:8" x14ac:dyDescent="0.25">
      <c r="A9" t="s">
        <v>1950</v>
      </c>
      <c r="B9" t="s">
        <v>595</v>
      </c>
      <c r="C9" t="s">
        <v>596</v>
      </c>
      <c r="D9" t="s">
        <v>5</v>
      </c>
      <c r="E9" s="9">
        <f t="shared" si="0"/>
        <v>684.6080851063831</v>
      </c>
      <c r="F9" s="7">
        <v>4668645</v>
      </c>
      <c r="G9" s="1">
        <v>304.48</v>
      </c>
      <c r="H9" s="1" t="s">
        <v>578</v>
      </c>
    </row>
    <row r="10" spans="1:8" x14ac:dyDescent="0.25">
      <c r="A10" t="s">
        <v>1950</v>
      </c>
      <c r="B10" t="s">
        <v>597</v>
      </c>
      <c r="C10" t="s">
        <v>594</v>
      </c>
      <c r="D10" t="s">
        <v>6</v>
      </c>
      <c r="E10" s="9">
        <f t="shared" si="0"/>
        <v>675.15276595744683</v>
      </c>
      <c r="F10" s="7">
        <v>4668645</v>
      </c>
      <c r="G10" s="1">
        <v>300.08</v>
      </c>
      <c r="H10" s="1" t="s">
        <v>578</v>
      </c>
    </row>
    <row r="11" spans="1:8" x14ac:dyDescent="0.25">
      <c r="A11" t="s">
        <v>1950</v>
      </c>
      <c r="B11" t="s">
        <v>598</v>
      </c>
      <c r="C11" t="s">
        <v>599</v>
      </c>
      <c r="D11" t="s">
        <v>5</v>
      </c>
      <c r="E11" s="9">
        <f t="shared" si="0"/>
        <v>362.18170212765955</v>
      </c>
      <c r="F11" s="7">
        <v>4668647</v>
      </c>
      <c r="G11" s="1">
        <v>154.44</v>
      </c>
      <c r="H11" s="1" t="s">
        <v>578</v>
      </c>
    </row>
    <row r="12" spans="1:8" x14ac:dyDescent="0.25">
      <c r="A12" t="s">
        <v>1950</v>
      </c>
      <c r="B12" t="s">
        <v>601</v>
      </c>
      <c r="C12" t="s">
        <v>600</v>
      </c>
      <c r="D12" t="s">
        <v>6</v>
      </c>
      <c r="E12" s="9">
        <f>((G12/0.47)+30)*1.03</f>
        <v>333.67617021276601</v>
      </c>
      <c r="F12" s="7">
        <v>4668647</v>
      </c>
      <c r="G12" s="1">
        <v>138.16</v>
      </c>
      <c r="H12" s="1" t="s">
        <v>578</v>
      </c>
    </row>
    <row r="13" spans="1:8" x14ac:dyDescent="0.25">
      <c r="A13" t="s">
        <v>1950</v>
      </c>
      <c r="B13" t="s">
        <v>602</v>
      </c>
      <c r="C13" t="s">
        <v>603</v>
      </c>
      <c r="D13" t="s">
        <v>0</v>
      </c>
      <c r="E13" s="9">
        <f t="shared" si="0"/>
        <v>585.3272340425533</v>
      </c>
      <c r="F13" s="7">
        <v>4369664</v>
      </c>
      <c r="G13" s="1">
        <v>258.28000000000003</v>
      </c>
      <c r="H13" s="1" t="s">
        <v>578</v>
      </c>
    </row>
    <row r="14" spans="1:8" x14ac:dyDescent="0.25">
      <c r="A14" t="s">
        <v>1950</v>
      </c>
      <c r="B14" t="s">
        <v>604</v>
      </c>
      <c r="C14" t="s">
        <v>605</v>
      </c>
      <c r="D14" t="s">
        <v>0</v>
      </c>
      <c r="E14" s="9">
        <f t="shared" si="0"/>
        <v>379.20127659574473</v>
      </c>
      <c r="F14" s="7">
        <v>4369556</v>
      </c>
      <c r="G14" s="1">
        <v>162.36000000000001</v>
      </c>
      <c r="H14" s="1" t="s">
        <v>578</v>
      </c>
    </row>
    <row r="15" spans="1:8" x14ac:dyDescent="0.25">
      <c r="A15" t="s">
        <v>1950</v>
      </c>
      <c r="B15" t="s">
        <v>606</v>
      </c>
      <c r="C15" t="s">
        <v>607</v>
      </c>
      <c r="D15" t="s">
        <v>270</v>
      </c>
      <c r="E15" s="9">
        <f t="shared" si="0"/>
        <v>793.34425531914894</v>
      </c>
      <c r="F15" s="7">
        <v>4662560</v>
      </c>
      <c r="G15" s="1">
        <v>355.08</v>
      </c>
      <c r="H15" s="1" t="s">
        <v>578</v>
      </c>
    </row>
    <row r="16" spans="1:8" x14ac:dyDescent="0.25">
      <c r="A16" t="s">
        <v>1950</v>
      </c>
      <c r="B16" t="s">
        <v>608</v>
      </c>
      <c r="C16" t="s">
        <v>607</v>
      </c>
      <c r="D16" t="s">
        <v>108</v>
      </c>
      <c r="E16" s="9">
        <f t="shared" si="0"/>
        <v>884.11531914893612</v>
      </c>
      <c r="F16" s="7">
        <v>4662560</v>
      </c>
      <c r="G16" s="1">
        <v>397.32</v>
      </c>
      <c r="H16" s="1" t="s">
        <v>578</v>
      </c>
    </row>
    <row r="17" spans="1:8" x14ac:dyDescent="0.25">
      <c r="A17" t="s">
        <v>1950</v>
      </c>
      <c r="B17" t="s">
        <v>609</v>
      </c>
      <c r="C17" t="s">
        <v>610</v>
      </c>
      <c r="D17" t="s">
        <v>0</v>
      </c>
      <c r="E17" s="9">
        <f t="shared" si="0"/>
        <v>643.95021276595753</v>
      </c>
      <c r="F17" s="7">
        <v>4387932</v>
      </c>
      <c r="G17" s="1">
        <v>285.56</v>
      </c>
      <c r="H17" s="1" t="s">
        <v>578</v>
      </c>
    </row>
    <row r="18" spans="1:8" x14ac:dyDescent="0.25">
      <c r="A18" t="s">
        <v>1950</v>
      </c>
      <c r="B18" t="s">
        <v>611</v>
      </c>
      <c r="C18" t="s">
        <v>612</v>
      </c>
      <c r="D18" t="s">
        <v>0</v>
      </c>
      <c r="E18" s="9">
        <f>((G18/0.47)+30)*1.03</f>
        <v>294.14170212765964</v>
      </c>
      <c r="F18" s="7">
        <v>4387933</v>
      </c>
      <c r="G18" s="1">
        <v>120.12</v>
      </c>
      <c r="H18" s="1" t="s">
        <v>578</v>
      </c>
    </row>
    <row r="19" spans="1:8" x14ac:dyDescent="0.25">
      <c r="A19" t="s">
        <v>1950</v>
      </c>
      <c r="B19" t="s">
        <v>613</v>
      </c>
      <c r="C19" t="s">
        <v>614</v>
      </c>
      <c r="D19" t="s">
        <v>0</v>
      </c>
      <c r="E19" s="9">
        <f>((G19/0.47)+30)*1.03</f>
        <v>294.14170212765964</v>
      </c>
      <c r="F19" s="1" t="s">
        <v>64</v>
      </c>
      <c r="G19" s="1">
        <v>120.12</v>
      </c>
      <c r="H19" s="1" t="s">
        <v>578</v>
      </c>
    </row>
    <row r="20" spans="1:8" x14ac:dyDescent="0.25">
      <c r="A20" t="s">
        <v>1950</v>
      </c>
      <c r="B20" t="s">
        <v>615</v>
      </c>
      <c r="C20" t="s">
        <v>616</v>
      </c>
      <c r="D20" t="s">
        <v>21</v>
      </c>
      <c r="E20" s="9">
        <f t="shared" si="0"/>
        <v>1088.3502127659576</v>
      </c>
      <c r="F20" s="1" t="s">
        <v>617</v>
      </c>
      <c r="G20" s="1">
        <v>492.36</v>
      </c>
      <c r="H20" s="1" t="s">
        <v>578</v>
      </c>
    </row>
    <row r="21" spans="1:8" x14ac:dyDescent="0.25">
      <c r="A21" t="s">
        <v>1950</v>
      </c>
      <c r="B21" t="s">
        <v>618</v>
      </c>
      <c r="C21" t="s">
        <v>616</v>
      </c>
      <c r="D21" t="s">
        <v>23</v>
      </c>
      <c r="E21" s="9">
        <f t="shared" si="0"/>
        <v>1154.5374468085106</v>
      </c>
      <c r="F21" s="1" t="s">
        <v>617</v>
      </c>
      <c r="G21" s="1">
        <v>523.16</v>
      </c>
      <c r="H21" s="1" t="s">
        <v>578</v>
      </c>
    </row>
    <row r="22" spans="1:8" x14ac:dyDescent="0.25">
      <c r="A22" t="s">
        <v>1950</v>
      </c>
      <c r="B22" t="s">
        <v>619</v>
      </c>
      <c r="C22" t="s">
        <v>616</v>
      </c>
      <c r="D22" t="s">
        <v>28</v>
      </c>
      <c r="E22" s="9">
        <f t="shared" si="0"/>
        <v>1165.8838297872344</v>
      </c>
      <c r="F22" s="1" t="s">
        <v>617</v>
      </c>
      <c r="G22" s="1">
        <v>528.44000000000005</v>
      </c>
      <c r="H22" s="1" t="s">
        <v>578</v>
      </c>
    </row>
    <row r="23" spans="1:8" x14ac:dyDescent="0.25">
      <c r="A23" t="s">
        <v>1950</v>
      </c>
      <c r="B23" t="s">
        <v>620</v>
      </c>
      <c r="C23" t="s">
        <v>616</v>
      </c>
      <c r="D23" t="s">
        <v>30</v>
      </c>
      <c r="E23" s="9">
        <f t="shared" si="0"/>
        <v>1294.476170212766</v>
      </c>
      <c r="F23" s="1" t="s">
        <v>617</v>
      </c>
      <c r="G23" s="1">
        <v>588.28</v>
      </c>
      <c r="H23" s="1" t="s">
        <v>578</v>
      </c>
    </row>
    <row r="24" spans="1:8" x14ac:dyDescent="0.25">
      <c r="A24" t="s">
        <v>1950</v>
      </c>
      <c r="B24" t="s">
        <v>2045</v>
      </c>
      <c r="C24" t="s">
        <v>621</v>
      </c>
      <c r="D24" t="s">
        <v>124</v>
      </c>
      <c r="E24" s="9">
        <f>((G24/0.47)+30)*1.3332</f>
        <v>1360.4880510638297</v>
      </c>
      <c r="F24" s="7">
        <v>4458714</v>
      </c>
      <c r="G24" s="1">
        <v>465.52</v>
      </c>
      <c r="H24" s="1" t="s">
        <v>578</v>
      </c>
    </row>
    <row r="25" spans="1:8" x14ac:dyDescent="0.25">
      <c r="A25" t="s">
        <v>1950</v>
      </c>
      <c r="B25" t="s">
        <v>622</v>
      </c>
      <c r="C25" t="s">
        <v>623</v>
      </c>
      <c r="D25" t="s">
        <v>6</v>
      </c>
      <c r="E25" s="9">
        <f>((G25/0.47)+30)*1.01</f>
        <v>858.58595744680861</v>
      </c>
      <c r="F25" s="1" t="s">
        <v>624</v>
      </c>
      <c r="G25" s="1">
        <v>385.44</v>
      </c>
      <c r="H25" s="1" t="s">
        <v>578</v>
      </c>
    </row>
    <row r="26" spans="1:8" x14ac:dyDescent="0.25">
      <c r="A26" t="s">
        <v>1950</v>
      </c>
      <c r="B26" t="s">
        <v>625</v>
      </c>
      <c r="C26" t="s">
        <v>623</v>
      </c>
      <c r="D26" t="s">
        <v>247</v>
      </c>
      <c r="E26" s="9">
        <f t="shared" si="0"/>
        <v>914.37234042553189</v>
      </c>
      <c r="F26" s="1" t="s">
        <v>624</v>
      </c>
      <c r="G26" s="1">
        <v>411.4</v>
      </c>
      <c r="H26" s="1" t="s">
        <v>578</v>
      </c>
    </row>
    <row r="27" spans="1:8" x14ac:dyDescent="0.25">
      <c r="A27" t="s">
        <v>1950</v>
      </c>
      <c r="B27" t="s">
        <v>626</v>
      </c>
      <c r="C27" t="s">
        <v>627</v>
      </c>
      <c r="D27" t="s">
        <v>0</v>
      </c>
      <c r="E27" s="9">
        <f>((G27/0.47)+30)*1.03</f>
        <v>294.14170212765964</v>
      </c>
      <c r="F27" s="7">
        <v>4695347</v>
      </c>
      <c r="G27" s="1">
        <v>120.12</v>
      </c>
      <c r="H27" s="1" t="s">
        <v>578</v>
      </c>
    </row>
    <row r="28" spans="1:8" x14ac:dyDescent="0.25">
      <c r="A28" t="s">
        <v>1950</v>
      </c>
      <c r="B28" t="s">
        <v>628</v>
      </c>
      <c r="C28" t="s">
        <v>629</v>
      </c>
      <c r="D28" t="s">
        <v>0</v>
      </c>
      <c r="E28" s="9">
        <f>((G28/0.47)+30)*1.03</f>
        <v>379.96042553191489</v>
      </c>
      <c r="F28" s="7">
        <v>4612781</v>
      </c>
      <c r="G28" s="1">
        <v>159.28</v>
      </c>
      <c r="H28" s="1" t="s">
        <v>578</v>
      </c>
    </row>
    <row r="29" spans="1:8" x14ac:dyDescent="0.25">
      <c r="A29" t="s">
        <v>1950</v>
      </c>
      <c r="B29" t="s">
        <v>630</v>
      </c>
      <c r="C29" t="s">
        <v>631</v>
      </c>
      <c r="D29" t="s">
        <v>0</v>
      </c>
      <c r="E29" s="9">
        <f>((G29/0.47)+30)*1.03</f>
        <v>333.67617021276601</v>
      </c>
      <c r="F29" s="7">
        <v>4695378</v>
      </c>
      <c r="G29" s="1">
        <v>138.16</v>
      </c>
      <c r="H29" s="1" t="s">
        <v>578</v>
      </c>
    </row>
    <row r="30" spans="1:8" x14ac:dyDescent="0.25">
      <c r="A30" t="s">
        <v>1950</v>
      </c>
      <c r="B30" t="s">
        <v>632</v>
      </c>
      <c r="C30" t="s">
        <v>633</v>
      </c>
      <c r="D30" t="s">
        <v>0</v>
      </c>
      <c r="E30" s="9">
        <f>((G30/0.47)+30)*1.03</f>
        <v>294.14170212765964</v>
      </c>
      <c r="F30" s="7">
        <v>4695374</v>
      </c>
      <c r="G30" s="1">
        <v>120.12</v>
      </c>
      <c r="H30" s="1" t="s">
        <v>578</v>
      </c>
    </row>
    <row r="31" spans="1:8" x14ac:dyDescent="0.25">
      <c r="A31" t="s">
        <v>1950</v>
      </c>
      <c r="B31" t="s">
        <v>634</v>
      </c>
      <c r="C31" t="s">
        <v>635</v>
      </c>
      <c r="D31" t="s">
        <v>23</v>
      </c>
      <c r="E31" s="9">
        <f t="shared" si="0"/>
        <v>1199.9229787234042</v>
      </c>
      <c r="F31" s="7">
        <v>4651655</v>
      </c>
      <c r="G31" s="1">
        <v>544.28</v>
      </c>
      <c r="H31" s="1" t="s">
        <v>578</v>
      </c>
    </row>
    <row r="32" spans="1:8" x14ac:dyDescent="0.25">
      <c r="A32" t="s">
        <v>1950</v>
      </c>
      <c r="B32" t="s">
        <v>636</v>
      </c>
      <c r="C32" t="s">
        <v>635</v>
      </c>
      <c r="D32" t="s">
        <v>21</v>
      </c>
      <c r="E32" s="9">
        <f t="shared" si="0"/>
        <v>1130.8991489361701</v>
      </c>
      <c r="F32" s="7">
        <v>4651655</v>
      </c>
      <c r="G32" s="1">
        <v>512.16</v>
      </c>
      <c r="H32" s="1" t="s">
        <v>578</v>
      </c>
    </row>
    <row r="33" spans="1:8" x14ac:dyDescent="0.25">
      <c r="A33" t="s">
        <v>1950</v>
      </c>
      <c r="B33" t="s">
        <v>637</v>
      </c>
      <c r="C33" t="s">
        <v>635</v>
      </c>
      <c r="D33" t="s">
        <v>30</v>
      </c>
      <c r="E33" s="9">
        <f t="shared" si="0"/>
        <v>1345.5348936170215</v>
      </c>
      <c r="F33" s="7">
        <v>4651655</v>
      </c>
      <c r="G33" s="1">
        <v>612.04</v>
      </c>
      <c r="H33" s="1" t="s">
        <v>578</v>
      </c>
    </row>
    <row r="34" spans="1:8" x14ac:dyDescent="0.25">
      <c r="A34" t="s">
        <v>1950</v>
      </c>
      <c r="B34" t="s">
        <v>638</v>
      </c>
      <c r="C34" t="s">
        <v>639</v>
      </c>
      <c r="D34" t="s">
        <v>19</v>
      </c>
      <c r="E34" s="9">
        <f t="shared" si="0"/>
        <v>584.38170212765954</v>
      </c>
      <c r="F34" s="7">
        <v>4651656</v>
      </c>
      <c r="G34" s="1">
        <v>257.83999999999997</v>
      </c>
      <c r="H34" s="1" t="s">
        <v>578</v>
      </c>
    </row>
    <row r="35" spans="1:8" x14ac:dyDescent="0.25">
      <c r="A35" t="s">
        <v>1950</v>
      </c>
      <c r="B35" t="s">
        <v>640</v>
      </c>
      <c r="C35" t="s">
        <v>641</v>
      </c>
      <c r="D35" t="s">
        <v>19</v>
      </c>
      <c r="E35" s="9">
        <f t="shared" si="0"/>
        <v>532.37744680851074</v>
      </c>
      <c r="F35" s="7">
        <v>4651657</v>
      </c>
      <c r="G35" s="1">
        <v>233.64000000000001</v>
      </c>
      <c r="H35" s="1" t="s">
        <v>578</v>
      </c>
    </row>
    <row r="36" spans="1:8" x14ac:dyDescent="0.25">
      <c r="A36" t="s">
        <v>1950</v>
      </c>
      <c r="B36" t="s">
        <v>642</v>
      </c>
      <c r="C36" t="s">
        <v>643</v>
      </c>
      <c r="D36" t="s">
        <v>19</v>
      </c>
      <c r="E36" s="9">
        <f>((G36/0.47)+30)*1.03</f>
        <v>362.60382978723408</v>
      </c>
      <c r="F36" s="7">
        <v>4651658</v>
      </c>
      <c r="G36" s="1">
        <v>151.36000000000001</v>
      </c>
      <c r="H36" s="1" t="s">
        <v>578</v>
      </c>
    </row>
    <row r="37" spans="1:8" x14ac:dyDescent="0.25">
      <c r="A37" t="s">
        <v>1950</v>
      </c>
      <c r="B37" t="s">
        <v>644</v>
      </c>
      <c r="C37" t="s">
        <v>645</v>
      </c>
      <c r="D37" t="s">
        <v>0</v>
      </c>
      <c r="E37" s="9">
        <f t="shared" si="0"/>
        <v>650.56893617021285</v>
      </c>
      <c r="F37" s="7">
        <v>4602568</v>
      </c>
      <c r="G37" s="1">
        <v>288.64</v>
      </c>
      <c r="H37" s="1" t="s">
        <v>578</v>
      </c>
    </row>
    <row r="38" spans="1:8" x14ac:dyDescent="0.25">
      <c r="A38" t="s">
        <v>1950</v>
      </c>
      <c r="B38" t="s">
        <v>646</v>
      </c>
      <c r="C38" t="s">
        <v>647</v>
      </c>
      <c r="D38" t="s">
        <v>19</v>
      </c>
      <c r="E38" s="9">
        <f t="shared" si="0"/>
        <v>672.316170212766</v>
      </c>
      <c r="F38" s="1" t="s">
        <v>64</v>
      </c>
      <c r="G38" s="1">
        <v>298.76</v>
      </c>
      <c r="H38" s="1" t="s">
        <v>578</v>
      </c>
    </row>
    <row r="39" spans="1:8" x14ac:dyDescent="0.25">
      <c r="A39" t="s">
        <v>1950</v>
      </c>
      <c r="B39" t="s">
        <v>648</v>
      </c>
      <c r="C39" t="s">
        <v>649</v>
      </c>
      <c r="D39" t="s">
        <v>108</v>
      </c>
      <c r="E39" s="9">
        <f t="shared" si="0"/>
        <v>448.22510638297871</v>
      </c>
      <c r="F39" s="7">
        <v>4662560</v>
      </c>
      <c r="G39" s="1">
        <v>194.48</v>
      </c>
      <c r="H39" s="1" t="s">
        <v>578</v>
      </c>
    </row>
    <row r="40" spans="1:8" x14ac:dyDescent="0.25">
      <c r="A40" t="s">
        <v>1950</v>
      </c>
      <c r="B40" t="s">
        <v>650</v>
      </c>
      <c r="C40" t="s">
        <v>651</v>
      </c>
      <c r="D40" t="s">
        <v>19</v>
      </c>
      <c r="E40" s="9">
        <f t="shared" si="0"/>
        <v>577.76297872340422</v>
      </c>
      <c r="F40" s="1" t="s">
        <v>652</v>
      </c>
      <c r="G40" s="1">
        <v>254.76</v>
      </c>
      <c r="H40" s="1" t="s">
        <v>578</v>
      </c>
    </row>
    <row r="41" spans="1:8" x14ac:dyDescent="0.25">
      <c r="A41" t="s">
        <v>1950</v>
      </c>
      <c r="B41" t="s">
        <v>653</v>
      </c>
      <c r="C41" t="s">
        <v>651</v>
      </c>
      <c r="D41" t="s">
        <v>21</v>
      </c>
      <c r="E41" s="9">
        <f t="shared" si="0"/>
        <v>650.56893617021285</v>
      </c>
      <c r="F41" s="1" t="s">
        <v>652</v>
      </c>
      <c r="G41" s="1">
        <v>288.64</v>
      </c>
      <c r="H41" s="1" t="s">
        <v>578</v>
      </c>
    </row>
    <row r="42" spans="1:8" x14ac:dyDescent="0.25">
      <c r="A42" t="s">
        <v>1950</v>
      </c>
      <c r="B42" t="s">
        <v>654</v>
      </c>
      <c r="C42" t="s">
        <v>655</v>
      </c>
      <c r="D42" t="s">
        <v>0</v>
      </c>
      <c r="E42" s="9">
        <f t="shared" si="0"/>
        <v>540.88723404255325</v>
      </c>
      <c r="F42" s="7">
        <v>406445</v>
      </c>
      <c r="G42" s="1">
        <v>237.6</v>
      </c>
      <c r="H42" s="1" t="s">
        <v>578</v>
      </c>
    </row>
    <row r="43" spans="1:8" x14ac:dyDescent="0.25">
      <c r="A43" t="s">
        <v>1950</v>
      </c>
      <c r="B43" t="s">
        <v>656</v>
      </c>
      <c r="C43" t="s">
        <v>657</v>
      </c>
      <c r="D43" t="s">
        <v>19</v>
      </c>
      <c r="E43" s="9">
        <f>((G43/0.47)+30)*1.03</f>
        <v>395.38851063829793</v>
      </c>
      <c r="F43" s="1" t="s">
        <v>64</v>
      </c>
      <c r="G43" s="1">
        <v>166.32</v>
      </c>
      <c r="H43" s="1" t="s">
        <v>578</v>
      </c>
    </row>
    <row r="44" spans="1:8" x14ac:dyDescent="0.25">
      <c r="A44" t="s">
        <v>1950</v>
      </c>
      <c r="B44" t="s">
        <v>658</v>
      </c>
      <c r="C44" t="s">
        <v>659</v>
      </c>
      <c r="D44" t="s">
        <v>19</v>
      </c>
      <c r="E44" s="9">
        <f t="shared" si="0"/>
        <v>538.99617021276595</v>
      </c>
      <c r="F44" s="1" t="s">
        <v>660</v>
      </c>
      <c r="G44" s="1">
        <v>236.72</v>
      </c>
      <c r="H44" s="1" t="s">
        <v>578</v>
      </c>
    </row>
    <row r="45" spans="1:8" x14ac:dyDescent="0.25">
      <c r="A45" t="s">
        <v>1950</v>
      </c>
      <c r="B45" t="s">
        <v>661</v>
      </c>
      <c r="C45" t="s">
        <v>659</v>
      </c>
      <c r="D45" t="s">
        <v>21</v>
      </c>
      <c r="E45" s="9">
        <f t="shared" si="0"/>
        <v>606.1289361702128</v>
      </c>
      <c r="F45" s="1" t="s">
        <v>660</v>
      </c>
      <c r="G45" s="1">
        <v>267.95999999999998</v>
      </c>
      <c r="H45" s="1" t="s">
        <v>578</v>
      </c>
    </row>
    <row r="46" spans="1:8" x14ac:dyDescent="0.25">
      <c r="A46" t="s">
        <v>1950</v>
      </c>
      <c r="B46" t="s">
        <v>662</v>
      </c>
      <c r="C46" t="s">
        <v>663</v>
      </c>
      <c r="D46" t="s">
        <v>19</v>
      </c>
      <c r="E46" s="9">
        <f>((G46/0.47)+30)*1.03</f>
        <v>342.35446808510642</v>
      </c>
      <c r="F46" s="1" t="s">
        <v>664</v>
      </c>
      <c r="G46" s="1">
        <v>142.12</v>
      </c>
      <c r="H46" s="1" t="s">
        <v>578</v>
      </c>
    </row>
    <row r="47" spans="1:8" x14ac:dyDescent="0.25">
      <c r="A47" t="s">
        <v>1950</v>
      </c>
      <c r="B47" t="s">
        <v>665</v>
      </c>
      <c r="C47" t="s">
        <v>663</v>
      </c>
      <c r="D47" t="s">
        <v>21</v>
      </c>
      <c r="E47" s="9">
        <f t="shared" si="0"/>
        <v>374.4736170212766</v>
      </c>
      <c r="F47" s="1" t="s">
        <v>664</v>
      </c>
      <c r="G47" s="1">
        <v>160.16</v>
      </c>
      <c r="H47" s="1" t="s">
        <v>578</v>
      </c>
    </row>
    <row r="48" spans="1:8" x14ac:dyDescent="0.25">
      <c r="A48" t="s">
        <v>1950</v>
      </c>
      <c r="B48" t="s">
        <v>666</v>
      </c>
      <c r="C48" t="s">
        <v>651</v>
      </c>
      <c r="D48" t="s">
        <v>28</v>
      </c>
      <c r="E48" s="9">
        <f t="shared" si="0"/>
        <v>695.00893617021279</v>
      </c>
      <c r="F48" s="1" t="s">
        <v>64</v>
      </c>
      <c r="G48" s="1">
        <v>309.32</v>
      </c>
      <c r="H48" s="1" t="s">
        <v>578</v>
      </c>
    </row>
    <row r="49" spans="1:8" x14ac:dyDescent="0.25">
      <c r="A49" t="s">
        <v>1950</v>
      </c>
      <c r="B49" t="s">
        <v>2052</v>
      </c>
      <c r="C49" t="s">
        <v>2053</v>
      </c>
      <c r="D49" t="s">
        <v>19</v>
      </c>
      <c r="E49" s="9">
        <v>0</v>
      </c>
      <c r="F49" s="1" t="s">
        <v>2054</v>
      </c>
    </row>
    <row r="50" spans="1:8" x14ac:dyDescent="0.25">
      <c r="A50" t="s">
        <v>1950</v>
      </c>
      <c r="B50" t="s">
        <v>667</v>
      </c>
      <c r="C50" t="s">
        <v>668</v>
      </c>
      <c r="D50" t="s">
        <v>19</v>
      </c>
      <c r="E50" s="9">
        <f t="shared" si="0"/>
        <v>439.7153191489362</v>
      </c>
      <c r="F50" s="1" t="s">
        <v>64</v>
      </c>
      <c r="G50" s="1">
        <v>190.52</v>
      </c>
      <c r="H50" s="1" t="s">
        <v>578</v>
      </c>
    </row>
    <row r="51" spans="1:8" x14ac:dyDescent="0.25">
      <c r="A51" t="s">
        <v>1950</v>
      </c>
      <c r="B51" t="s">
        <v>669</v>
      </c>
      <c r="C51" t="s">
        <v>670</v>
      </c>
      <c r="D51" t="s">
        <v>19</v>
      </c>
      <c r="E51" s="9">
        <f t="shared" si="0"/>
        <v>526.70425531914896</v>
      </c>
      <c r="F51" s="1" t="s">
        <v>64</v>
      </c>
      <c r="G51" s="1">
        <v>231</v>
      </c>
      <c r="H51" s="1" t="s">
        <v>578</v>
      </c>
    </row>
    <row r="52" spans="1:8" x14ac:dyDescent="0.25">
      <c r="A52" t="s">
        <v>1950</v>
      </c>
      <c r="B52" t="s">
        <v>671</v>
      </c>
      <c r="C52" t="s">
        <v>672</v>
      </c>
      <c r="D52" t="s">
        <v>82</v>
      </c>
      <c r="E52" s="9">
        <f t="shared" si="0"/>
        <v>424.58680851063832</v>
      </c>
      <c r="F52" s="1" t="s">
        <v>64</v>
      </c>
      <c r="G52" s="1">
        <v>183.48</v>
      </c>
      <c r="H52" s="1" t="s">
        <v>578</v>
      </c>
    </row>
    <row r="53" spans="1:8" x14ac:dyDescent="0.25">
      <c r="A53" t="s">
        <v>1950</v>
      </c>
      <c r="B53" t="s">
        <v>674</v>
      </c>
      <c r="C53" t="s">
        <v>675</v>
      </c>
      <c r="D53" t="s">
        <v>270</v>
      </c>
      <c r="E53" s="9">
        <f t="shared" si="0"/>
        <v>773.48808510638298</v>
      </c>
      <c r="F53" s="1" t="s">
        <v>673</v>
      </c>
      <c r="G53" s="1">
        <v>345.84</v>
      </c>
      <c r="H53" s="1" t="s">
        <v>578</v>
      </c>
    </row>
    <row r="54" spans="1:8" x14ac:dyDescent="0.25">
      <c r="A54" t="s">
        <v>1950</v>
      </c>
      <c r="B54" t="s">
        <v>676</v>
      </c>
      <c r="C54" t="s">
        <v>677</v>
      </c>
      <c r="D54" t="s">
        <v>21</v>
      </c>
      <c r="E54" s="9">
        <f t="shared" si="0"/>
        <v>919.10000000000014</v>
      </c>
      <c r="F54" s="1" t="s">
        <v>388</v>
      </c>
      <c r="G54" s="1">
        <v>413.6</v>
      </c>
      <c r="H54" s="1" t="s">
        <v>578</v>
      </c>
    </row>
    <row r="55" spans="1:8" x14ac:dyDescent="0.25">
      <c r="A55" t="s">
        <v>1950</v>
      </c>
      <c r="B55" t="s">
        <v>678</v>
      </c>
      <c r="C55" t="s">
        <v>677</v>
      </c>
      <c r="D55" t="s">
        <v>30</v>
      </c>
      <c r="E55" s="9">
        <f t="shared" si="0"/>
        <v>1090.2412765957449</v>
      </c>
      <c r="F55" s="1" t="s">
        <v>388</v>
      </c>
      <c r="G55" s="1">
        <v>493.24</v>
      </c>
      <c r="H55" s="1" t="s">
        <v>578</v>
      </c>
    </row>
    <row r="56" spans="1:8" x14ac:dyDescent="0.25">
      <c r="A56" t="s">
        <v>1950</v>
      </c>
      <c r="B56" t="s">
        <v>679</v>
      </c>
      <c r="C56" t="s">
        <v>680</v>
      </c>
      <c r="D56" t="s">
        <v>30</v>
      </c>
      <c r="E56" s="9">
        <f t="shared" si="0"/>
        <v>642.05914893617035</v>
      </c>
      <c r="F56" s="1" t="s">
        <v>681</v>
      </c>
      <c r="G56" s="1">
        <v>284.68</v>
      </c>
      <c r="H56" s="1" t="s">
        <v>578</v>
      </c>
    </row>
    <row r="57" spans="1:8" x14ac:dyDescent="0.25">
      <c r="A57" t="s">
        <v>1950</v>
      </c>
      <c r="B57" t="s">
        <v>682</v>
      </c>
      <c r="C57" t="s">
        <v>680</v>
      </c>
      <c r="D57" t="s">
        <v>21</v>
      </c>
      <c r="E57" s="9">
        <f t="shared" si="0"/>
        <v>546.56042553191503</v>
      </c>
      <c r="F57" s="1" t="s">
        <v>681</v>
      </c>
      <c r="G57" s="1">
        <v>240.24</v>
      </c>
      <c r="H57" s="1" t="s">
        <v>578</v>
      </c>
    </row>
    <row r="58" spans="1:8" x14ac:dyDescent="0.25">
      <c r="A58" t="s">
        <v>1950</v>
      </c>
      <c r="B58" t="s">
        <v>683</v>
      </c>
      <c r="C58" t="s">
        <v>684</v>
      </c>
      <c r="D58" t="s">
        <v>21</v>
      </c>
      <c r="E58" s="9">
        <f t="shared" si="0"/>
        <v>486.0463829787235</v>
      </c>
      <c r="F58" s="1" t="s">
        <v>685</v>
      </c>
      <c r="G58" s="1">
        <v>212.08</v>
      </c>
      <c r="H58" s="1" t="s">
        <v>578</v>
      </c>
    </row>
    <row r="59" spans="1:8" x14ac:dyDescent="0.25">
      <c r="A59" t="s">
        <v>1950</v>
      </c>
      <c r="B59" t="s">
        <v>686</v>
      </c>
      <c r="C59" t="s">
        <v>687</v>
      </c>
      <c r="D59" t="s">
        <v>21</v>
      </c>
      <c r="E59" s="9">
        <f t="shared" si="0"/>
        <v>478.48212765957447</v>
      </c>
      <c r="F59" s="1" t="s">
        <v>688</v>
      </c>
      <c r="G59" s="1">
        <v>208.56</v>
      </c>
      <c r="H59" s="1" t="s">
        <v>578</v>
      </c>
    </row>
    <row r="60" spans="1:8" x14ac:dyDescent="0.25">
      <c r="A60" t="s">
        <v>1950</v>
      </c>
      <c r="B60" t="s">
        <v>689</v>
      </c>
      <c r="C60" t="s">
        <v>687</v>
      </c>
      <c r="D60" t="s">
        <v>30</v>
      </c>
      <c r="E60" s="9">
        <f t="shared" si="0"/>
        <v>561.68893617021274</v>
      </c>
      <c r="F60" s="1" t="s">
        <v>688</v>
      </c>
      <c r="G60" s="1">
        <v>247.28</v>
      </c>
      <c r="H60" s="1" t="s">
        <v>578</v>
      </c>
    </row>
    <row r="61" spans="1:8" x14ac:dyDescent="0.25">
      <c r="A61" t="s">
        <v>1950</v>
      </c>
      <c r="B61" t="s">
        <v>690</v>
      </c>
      <c r="C61" t="s">
        <v>691</v>
      </c>
      <c r="D61" t="s">
        <v>270</v>
      </c>
      <c r="E61" s="9">
        <f t="shared" si="0"/>
        <v>741.34</v>
      </c>
      <c r="F61" s="1" t="s">
        <v>692</v>
      </c>
      <c r="G61" s="1">
        <v>330.88</v>
      </c>
      <c r="H61" s="1" t="s">
        <v>578</v>
      </c>
    </row>
    <row r="62" spans="1:8" x14ac:dyDescent="0.25">
      <c r="A62" t="s">
        <v>1950</v>
      </c>
      <c r="B62" t="s">
        <v>693</v>
      </c>
      <c r="C62" t="s">
        <v>694</v>
      </c>
      <c r="D62" t="s">
        <v>30</v>
      </c>
      <c r="E62" s="9">
        <f t="shared" si="0"/>
        <v>1139.4089361702129</v>
      </c>
      <c r="F62" s="1" t="s">
        <v>695</v>
      </c>
      <c r="G62" s="1">
        <v>516.12</v>
      </c>
      <c r="H62" s="1" t="s">
        <v>578</v>
      </c>
    </row>
    <row r="63" spans="1:8" x14ac:dyDescent="0.25">
      <c r="A63" t="s">
        <v>1950</v>
      </c>
      <c r="B63" t="s">
        <v>696</v>
      </c>
      <c r="C63" t="s">
        <v>697</v>
      </c>
      <c r="D63" t="s">
        <v>19</v>
      </c>
      <c r="E63" s="9">
        <f t="shared" si="0"/>
        <v>439.7153191489362</v>
      </c>
      <c r="F63" s="7">
        <v>4678934</v>
      </c>
      <c r="G63" s="1">
        <v>190.52</v>
      </c>
      <c r="H63" s="1" t="s">
        <v>578</v>
      </c>
    </row>
    <row r="64" spans="1:8" x14ac:dyDescent="0.25">
      <c r="A64" t="s">
        <v>1950</v>
      </c>
      <c r="B64" t="s">
        <v>698</v>
      </c>
      <c r="C64" t="s">
        <v>2027</v>
      </c>
      <c r="D64" t="s">
        <v>19</v>
      </c>
      <c r="E64" s="9">
        <f t="shared" si="0"/>
        <v>636.38595744680856</v>
      </c>
      <c r="F64" s="7">
        <v>4457160</v>
      </c>
      <c r="G64" s="1">
        <v>282.04000000000002</v>
      </c>
      <c r="H64" s="1" t="s">
        <v>578</v>
      </c>
    </row>
    <row r="65" spans="1:8" x14ac:dyDescent="0.25">
      <c r="A65" t="s">
        <v>1950</v>
      </c>
      <c r="B65" t="s">
        <v>699</v>
      </c>
      <c r="C65" t="s">
        <v>700</v>
      </c>
      <c r="D65" t="s">
        <v>175</v>
      </c>
      <c r="E65" s="9">
        <f t="shared" si="0"/>
        <v>726.21148936170209</v>
      </c>
      <c r="F65" s="1" t="s">
        <v>64</v>
      </c>
      <c r="G65" s="1">
        <v>323.83999999999997</v>
      </c>
      <c r="H65" s="1" t="s">
        <v>578</v>
      </c>
    </row>
    <row r="66" spans="1:8" x14ac:dyDescent="0.25">
      <c r="A66" t="s">
        <v>1950</v>
      </c>
      <c r="B66" t="s">
        <v>701</v>
      </c>
      <c r="C66" t="s">
        <v>702</v>
      </c>
      <c r="D66" t="s">
        <v>21</v>
      </c>
      <c r="E66" s="9">
        <f t="shared" si="0"/>
        <v>702.57319148936176</v>
      </c>
      <c r="F66" s="1" t="s">
        <v>64</v>
      </c>
      <c r="G66" s="1">
        <v>312.83999999999997</v>
      </c>
      <c r="H66" s="1" t="s">
        <v>578</v>
      </c>
    </row>
    <row r="67" spans="1:8" x14ac:dyDescent="0.25">
      <c r="A67" t="s">
        <v>1950</v>
      </c>
      <c r="B67" t="s">
        <v>703</v>
      </c>
      <c r="C67" t="s">
        <v>704</v>
      </c>
      <c r="D67" t="s">
        <v>270</v>
      </c>
      <c r="E67" s="9">
        <f t="shared" si="0"/>
        <v>793.34425531914894</v>
      </c>
      <c r="F67" s="7">
        <v>4686901</v>
      </c>
      <c r="G67" s="1">
        <v>355.08</v>
      </c>
      <c r="H67" s="1" t="s">
        <v>578</v>
      </c>
    </row>
    <row r="68" spans="1:8" x14ac:dyDescent="0.25">
      <c r="A68" t="s">
        <v>1950</v>
      </c>
      <c r="B68" t="s">
        <v>705</v>
      </c>
      <c r="C68" t="s">
        <v>706</v>
      </c>
      <c r="D68" t="s">
        <v>30</v>
      </c>
      <c r="E68" s="9">
        <f t="shared" ref="E68:E88" si="1">((G68/0.47)+30)*1.01</f>
        <v>749.84978723404254</v>
      </c>
      <c r="F68" s="1" t="s">
        <v>388</v>
      </c>
      <c r="G68" s="1">
        <v>334.84</v>
      </c>
      <c r="H68" s="1" t="s">
        <v>578</v>
      </c>
    </row>
    <row r="69" spans="1:8" x14ac:dyDescent="0.25">
      <c r="A69" t="s">
        <v>1950</v>
      </c>
      <c r="B69" t="s">
        <v>707</v>
      </c>
      <c r="C69" t="s">
        <v>708</v>
      </c>
      <c r="D69" t="s">
        <v>30</v>
      </c>
      <c r="E69" s="9">
        <f t="shared" si="1"/>
        <v>435.93319148936166</v>
      </c>
      <c r="F69" s="1" t="s">
        <v>64</v>
      </c>
      <c r="G69" s="1">
        <v>188.76</v>
      </c>
      <c r="H69" s="1" t="s">
        <v>578</v>
      </c>
    </row>
    <row r="70" spans="1:8" x14ac:dyDescent="0.25">
      <c r="A70" t="s">
        <v>1950</v>
      </c>
      <c r="B70" t="s">
        <v>709</v>
      </c>
      <c r="C70" t="s">
        <v>710</v>
      </c>
      <c r="D70" t="s">
        <v>19</v>
      </c>
      <c r="E70" s="9">
        <f t="shared" si="1"/>
        <v>564.52553191489369</v>
      </c>
      <c r="F70" s="1" t="s">
        <v>711</v>
      </c>
      <c r="G70" s="1">
        <v>248.6</v>
      </c>
      <c r="H70" s="1" t="s">
        <v>578</v>
      </c>
    </row>
    <row r="71" spans="1:8" x14ac:dyDescent="0.25">
      <c r="A71" t="s">
        <v>1950</v>
      </c>
      <c r="B71" t="s">
        <v>712</v>
      </c>
      <c r="C71" t="s">
        <v>713</v>
      </c>
      <c r="D71" t="s">
        <v>21</v>
      </c>
      <c r="E71" s="9">
        <f t="shared" si="1"/>
        <v>470.91787234042556</v>
      </c>
      <c r="F71" s="7">
        <v>4666413</v>
      </c>
      <c r="G71" s="1">
        <v>205.04</v>
      </c>
      <c r="H71" s="1" t="s">
        <v>578</v>
      </c>
    </row>
    <row r="72" spans="1:8" x14ac:dyDescent="0.25">
      <c r="A72" t="s">
        <v>1950</v>
      </c>
      <c r="B72" t="s">
        <v>714</v>
      </c>
      <c r="C72" t="s">
        <v>715</v>
      </c>
      <c r="D72" t="s">
        <v>0</v>
      </c>
      <c r="E72" s="9">
        <f t="shared" si="1"/>
        <v>314.90510638297877</v>
      </c>
      <c r="F72" s="1" t="s">
        <v>64</v>
      </c>
      <c r="G72" s="1">
        <v>132.44</v>
      </c>
      <c r="H72" s="1" t="s">
        <v>578</v>
      </c>
    </row>
    <row r="73" spans="1:8" x14ac:dyDescent="0.25">
      <c r="A73" t="s">
        <v>1950</v>
      </c>
      <c r="B73" t="s">
        <v>716</v>
      </c>
      <c r="C73" t="s">
        <v>717</v>
      </c>
      <c r="D73" t="s">
        <v>30</v>
      </c>
      <c r="E73" s="9">
        <f t="shared" si="1"/>
        <v>435.93319148936166</v>
      </c>
      <c r="F73" s="1" t="s">
        <v>718</v>
      </c>
      <c r="G73" s="1">
        <v>188.76</v>
      </c>
      <c r="H73" s="1" t="s">
        <v>578</v>
      </c>
    </row>
    <row r="74" spans="1:8" x14ac:dyDescent="0.25">
      <c r="A74" t="s">
        <v>1950</v>
      </c>
      <c r="B74" t="s">
        <v>719</v>
      </c>
      <c r="C74" t="s">
        <v>720</v>
      </c>
      <c r="D74" t="s">
        <v>30</v>
      </c>
      <c r="E74" s="9">
        <f t="shared" si="1"/>
        <v>1074.1672340425532</v>
      </c>
      <c r="F74" s="1" t="s">
        <v>721</v>
      </c>
      <c r="G74" s="1">
        <v>485.76</v>
      </c>
      <c r="H74" s="1" t="s">
        <v>578</v>
      </c>
    </row>
    <row r="75" spans="1:8" x14ac:dyDescent="0.25">
      <c r="A75" t="s">
        <v>1950</v>
      </c>
      <c r="B75" t="s">
        <v>722</v>
      </c>
      <c r="C75" t="s">
        <v>723</v>
      </c>
      <c r="D75" t="s">
        <v>30</v>
      </c>
      <c r="E75" s="9">
        <f t="shared" si="1"/>
        <v>435.93319148936166</v>
      </c>
      <c r="F75" s="1" t="s">
        <v>724</v>
      </c>
      <c r="G75" s="1">
        <v>188.76</v>
      </c>
      <c r="H75" s="1" t="s">
        <v>578</v>
      </c>
    </row>
    <row r="76" spans="1:8" x14ac:dyDescent="0.25">
      <c r="A76" t="s">
        <v>1950</v>
      </c>
      <c r="B76" t="s">
        <v>725</v>
      </c>
      <c r="C76" t="s">
        <v>726</v>
      </c>
      <c r="D76" t="s">
        <v>30</v>
      </c>
      <c r="E76" s="9">
        <f t="shared" si="1"/>
        <v>435.93319148936166</v>
      </c>
      <c r="F76" s="1" t="s">
        <v>727</v>
      </c>
      <c r="G76" s="1">
        <v>188.76</v>
      </c>
      <c r="H76" s="1" t="s">
        <v>578</v>
      </c>
    </row>
    <row r="77" spans="1:8" x14ac:dyDescent="0.25">
      <c r="A77" t="s">
        <v>1950</v>
      </c>
      <c r="B77" t="s">
        <v>728</v>
      </c>
      <c r="C77" t="s">
        <v>729</v>
      </c>
      <c r="D77" t="s">
        <v>30</v>
      </c>
      <c r="E77" s="9">
        <f t="shared" si="1"/>
        <v>1081.7314893617024</v>
      </c>
      <c r="F77" s="1" t="s">
        <v>727</v>
      </c>
      <c r="G77" s="1">
        <v>489.28000000000003</v>
      </c>
      <c r="H77" s="1" t="s">
        <v>578</v>
      </c>
    </row>
    <row r="78" spans="1:8" x14ac:dyDescent="0.25">
      <c r="A78" t="s">
        <v>1950</v>
      </c>
      <c r="B78" t="s">
        <v>730</v>
      </c>
      <c r="C78" t="s">
        <v>731</v>
      </c>
      <c r="D78" t="s">
        <v>30</v>
      </c>
      <c r="E78" s="9">
        <f t="shared" si="1"/>
        <v>435.93319148936166</v>
      </c>
      <c r="F78" s="1" t="s">
        <v>727</v>
      </c>
      <c r="G78" s="1">
        <v>188.76</v>
      </c>
      <c r="H78" s="1" t="s">
        <v>578</v>
      </c>
    </row>
    <row r="79" spans="1:8" x14ac:dyDescent="0.25">
      <c r="A79" t="s">
        <v>1950</v>
      </c>
      <c r="B79" t="s">
        <v>732</v>
      </c>
      <c r="C79" t="s">
        <v>733</v>
      </c>
      <c r="D79" t="s">
        <v>0</v>
      </c>
      <c r="E79" s="9">
        <f t="shared" si="1"/>
        <v>778.12978723404262</v>
      </c>
      <c r="F79" s="1" t="s">
        <v>734</v>
      </c>
      <c r="G79" s="1">
        <v>348</v>
      </c>
      <c r="H79" s="1" t="s">
        <v>735</v>
      </c>
    </row>
    <row r="80" spans="1:8" x14ac:dyDescent="0.25">
      <c r="A80" t="s">
        <v>1950</v>
      </c>
      <c r="B80" t="s">
        <v>732</v>
      </c>
      <c r="C80" t="s">
        <v>733</v>
      </c>
      <c r="D80" t="s">
        <v>0</v>
      </c>
      <c r="E80" s="9">
        <f t="shared" si="1"/>
        <v>382.29574468085104</v>
      </c>
      <c r="F80" s="1" t="s">
        <v>734</v>
      </c>
      <c r="G80" s="1">
        <v>163.79999999999998</v>
      </c>
      <c r="H80" s="1" t="s">
        <v>735</v>
      </c>
    </row>
    <row r="81" spans="1:8" x14ac:dyDescent="0.25">
      <c r="A81" t="s">
        <v>1950</v>
      </c>
      <c r="B81" t="s">
        <v>736</v>
      </c>
      <c r="C81" t="s">
        <v>737</v>
      </c>
      <c r="D81" t="s">
        <v>0</v>
      </c>
      <c r="E81" s="9">
        <f t="shared" si="1"/>
        <v>778.12978723404262</v>
      </c>
      <c r="F81" s="1" t="s">
        <v>738</v>
      </c>
      <c r="G81" s="1">
        <v>348</v>
      </c>
      <c r="H81" s="1" t="s">
        <v>735</v>
      </c>
    </row>
    <row r="82" spans="1:8" x14ac:dyDescent="0.25">
      <c r="A82" t="s">
        <v>1950</v>
      </c>
      <c r="B82" t="s">
        <v>739</v>
      </c>
      <c r="C82" t="s">
        <v>740</v>
      </c>
      <c r="D82" t="s">
        <v>30</v>
      </c>
      <c r="E82" s="9">
        <f t="shared" si="1"/>
        <v>1274.5340425531915</v>
      </c>
      <c r="F82" s="1" t="s">
        <v>64</v>
      </c>
      <c r="G82" s="1">
        <v>579</v>
      </c>
      <c r="H82" s="1" t="s">
        <v>735</v>
      </c>
    </row>
    <row r="83" spans="1:8" x14ac:dyDescent="0.25">
      <c r="A83" t="s">
        <v>1950</v>
      </c>
      <c r="B83" t="s">
        <v>743</v>
      </c>
      <c r="C83" t="s">
        <v>744</v>
      </c>
      <c r="D83" t="s">
        <v>270</v>
      </c>
      <c r="E83" s="9">
        <f t="shared" si="1"/>
        <v>1222.9595744680853</v>
      </c>
      <c r="F83" s="1" t="s">
        <v>741</v>
      </c>
      <c r="G83" s="1">
        <v>555</v>
      </c>
      <c r="H83" s="1" t="s">
        <v>742</v>
      </c>
    </row>
    <row r="84" spans="1:8" x14ac:dyDescent="0.25">
      <c r="A84" t="s">
        <v>1950</v>
      </c>
      <c r="B84" t="s">
        <v>745</v>
      </c>
      <c r="C84" t="s">
        <v>746</v>
      </c>
      <c r="D84" t="s">
        <v>82</v>
      </c>
      <c r="E84" s="9">
        <f t="shared" si="1"/>
        <v>1007.636170212766</v>
      </c>
      <c r="F84" s="7">
        <v>4654276</v>
      </c>
      <c r="G84" s="1">
        <v>454.8</v>
      </c>
      <c r="H84" s="1" t="s">
        <v>742</v>
      </c>
    </row>
    <row r="85" spans="1:8" x14ac:dyDescent="0.25">
      <c r="A85" t="s">
        <v>1950</v>
      </c>
      <c r="B85" t="s">
        <v>747</v>
      </c>
      <c r="C85" t="s">
        <v>748</v>
      </c>
      <c r="D85" t="s">
        <v>124</v>
      </c>
      <c r="E85" s="9">
        <f t="shared" si="1"/>
        <v>3447.108510638298</v>
      </c>
      <c r="F85" s="7">
        <v>4654061</v>
      </c>
      <c r="G85" s="1">
        <v>1590</v>
      </c>
      <c r="H85" s="1" t="s">
        <v>742</v>
      </c>
    </row>
    <row r="86" spans="1:8" x14ac:dyDescent="0.25">
      <c r="A86" t="s">
        <v>1950</v>
      </c>
      <c r="B86" t="s">
        <v>749</v>
      </c>
      <c r="C86" t="s">
        <v>750</v>
      </c>
      <c r="D86" t="s">
        <v>108</v>
      </c>
      <c r="E86" s="9">
        <f t="shared" si="1"/>
        <v>2061.0446808510637</v>
      </c>
      <c r="F86" s="1" t="s">
        <v>751</v>
      </c>
      <c r="G86" s="1">
        <v>945</v>
      </c>
      <c r="H86" s="1" t="s">
        <v>742</v>
      </c>
    </row>
    <row r="87" spans="1:8" x14ac:dyDescent="0.25">
      <c r="A87" t="s">
        <v>1950</v>
      </c>
      <c r="B87" t="s">
        <v>752</v>
      </c>
      <c r="C87" t="s">
        <v>753</v>
      </c>
      <c r="D87" t="s">
        <v>0</v>
      </c>
      <c r="E87" s="9">
        <f t="shared" si="1"/>
        <v>668.64148936170227</v>
      </c>
      <c r="F87" s="1" t="s">
        <v>754</v>
      </c>
      <c r="G87" s="1">
        <v>297.05</v>
      </c>
      <c r="H87" s="1" t="s">
        <v>755</v>
      </c>
    </row>
    <row r="88" spans="1:8" x14ac:dyDescent="0.25">
      <c r="A88" t="s">
        <v>1950</v>
      </c>
      <c r="B88" t="s">
        <v>756</v>
      </c>
      <c r="C88" t="s">
        <v>757</v>
      </c>
      <c r="D88" t="s">
        <v>0</v>
      </c>
      <c r="E88" s="9">
        <f t="shared" si="1"/>
        <v>784.57659574468084</v>
      </c>
      <c r="F88" s="7">
        <v>4664383</v>
      </c>
      <c r="G88" s="1">
        <v>351</v>
      </c>
      <c r="H88" s="1" t="s">
        <v>755</v>
      </c>
    </row>
  </sheetData>
  <sheetProtection algorithmName="SHA-512" hashValue="AXE/FUNwLfePu8DPscJjCkb4s6zLWjNfnWxxWAVNpM8rpKpZnw/Sd0XrPxPZ0HPEtFnFJfMxJ03dzNrxVpUUyg==" saltValue="GW/AtKH5BzQ5LkjscRU7TQ==" spinCount="100000" sheet="1" objects="1" scenarios="1" formatCells="0"/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5"/>
  <sheetViews>
    <sheetView zoomScale="85" zoomScaleNormal="85" workbookViewId="0">
      <pane ySplit="1" topLeftCell="A2" activePane="bottomLeft" state="frozen"/>
      <selection pane="bottomLeft" activeCell="J16" sqref="J16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4.5703125" style="1" customWidth="1"/>
    <col min="6" max="6" width="14.5703125" style="1" hidden="1" customWidth="1"/>
    <col min="7" max="7" width="41.42578125" style="1" bestFit="1" customWidth="1"/>
    <col min="8" max="8" width="16.85546875" style="1" hidden="1" customWidth="1"/>
    <col min="9" max="9" width="38.85546875" style="1" hidden="1" customWidth="1"/>
  </cols>
  <sheetData>
    <row r="1" spans="1:9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4" t="s">
        <v>2014</v>
      </c>
      <c r="G1" s="5" t="s">
        <v>2015</v>
      </c>
      <c r="H1" s="4" t="s">
        <v>1945</v>
      </c>
      <c r="I1" s="4" t="s">
        <v>1946</v>
      </c>
    </row>
    <row r="2" spans="1:9" x14ac:dyDescent="0.25">
      <c r="A2" t="s">
        <v>1952</v>
      </c>
      <c r="B2" t="s">
        <v>1034</v>
      </c>
      <c r="C2" t="s">
        <v>1035</v>
      </c>
      <c r="D2" t="s">
        <v>270</v>
      </c>
      <c r="E2" s="6">
        <f>((H2/0.47)+50)*1.03</f>
        <v>790.11957446808515</v>
      </c>
      <c r="F2" s="6">
        <f>(H2/0.47)+50</f>
        <v>767.10638297872345</v>
      </c>
      <c r="G2" s="1" t="s">
        <v>1036</v>
      </c>
      <c r="H2" s="1">
        <v>337.04</v>
      </c>
      <c r="I2" s="1" t="s">
        <v>1037</v>
      </c>
    </row>
    <row r="3" spans="1:9" x14ac:dyDescent="0.25">
      <c r="A3" t="s">
        <v>1952</v>
      </c>
      <c r="B3" t="s">
        <v>1039</v>
      </c>
      <c r="C3" t="s">
        <v>1040</v>
      </c>
      <c r="D3" t="s">
        <v>108</v>
      </c>
      <c r="E3" s="6">
        <f t="shared" ref="E3:E25" si="0">((H3/0.47)+50)*1.03</f>
        <v>876.90255319148935</v>
      </c>
      <c r="F3" s="6">
        <f t="shared" ref="F3:F25" si="1">(H3/0.47)+50</f>
        <v>851.36170212765956</v>
      </c>
      <c r="G3" s="1" t="s">
        <v>1036</v>
      </c>
      <c r="H3" s="1">
        <v>376.64</v>
      </c>
      <c r="I3" s="1" t="s">
        <v>1037</v>
      </c>
    </row>
    <row r="4" spans="1:9" x14ac:dyDescent="0.25">
      <c r="A4" t="s">
        <v>1952</v>
      </c>
      <c r="B4" t="s">
        <v>1041</v>
      </c>
      <c r="C4" t="s">
        <v>1038</v>
      </c>
      <c r="D4" t="s">
        <v>21</v>
      </c>
      <c r="E4" s="6">
        <f t="shared" si="0"/>
        <v>782.40553191489369</v>
      </c>
      <c r="F4" s="6">
        <f t="shared" si="1"/>
        <v>759.61702127659578</v>
      </c>
      <c r="G4" s="1" t="s">
        <v>1036</v>
      </c>
      <c r="H4" s="1">
        <v>333.52</v>
      </c>
      <c r="I4" s="1" t="s">
        <v>1037</v>
      </c>
    </row>
    <row r="5" spans="1:9" x14ac:dyDescent="0.25">
      <c r="A5" t="s">
        <v>1952</v>
      </c>
      <c r="B5" t="s">
        <v>1042</v>
      </c>
      <c r="C5" t="s">
        <v>1043</v>
      </c>
      <c r="D5" t="s">
        <v>5</v>
      </c>
      <c r="E5" s="6">
        <f t="shared" si="0"/>
        <v>389.95361702127661</v>
      </c>
      <c r="F5" s="6">
        <f t="shared" si="1"/>
        <v>378.59574468085106</v>
      </c>
      <c r="G5" s="1" t="s">
        <v>1044</v>
      </c>
      <c r="H5" s="1">
        <v>154.44</v>
      </c>
      <c r="I5" s="1" t="s">
        <v>1037</v>
      </c>
    </row>
    <row r="6" spans="1:9" x14ac:dyDescent="0.25">
      <c r="A6" t="s">
        <v>1952</v>
      </c>
      <c r="B6" t="s">
        <v>1045</v>
      </c>
      <c r="C6" t="s">
        <v>1043</v>
      </c>
      <c r="D6" t="s">
        <v>8</v>
      </c>
      <c r="E6" s="6">
        <f t="shared" si="0"/>
        <v>429.48808510638298</v>
      </c>
      <c r="F6" s="6">
        <f t="shared" si="1"/>
        <v>416.97872340425533</v>
      </c>
      <c r="G6" s="1" t="s">
        <v>1044</v>
      </c>
      <c r="H6" s="1">
        <v>172.48</v>
      </c>
      <c r="I6" s="1" t="s">
        <v>1037</v>
      </c>
    </row>
    <row r="7" spans="1:9" x14ac:dyDescent="0.25">
      <c r="A7" t="s">
        <v>1952</v>
      </c>
      <c r="B7" t="s">
        <v>1047</v>
      </c>
      <c r="C7" t="s">
        <v>1048</v>
      </c>
      <c r="D7" t="s">
        <v>5</v>
      </c>
      <c r="E7" s="6">
        <f t="shared" si="0"/>
        <v>666.69489361702131</v>
      </c>
      <c r="F7" s="6">
        <f t="shared" si="1"/>
        <v>647.27659574468089</v>
      </c>
      <c r="G7" s="1" t="s">
        <v>1046</v>
      </c>
      <c r="H7" s="1">
        <v>280.72000000000003</v>
      </c>
      <c r="I7" s="1" t="s">
        <v>1037</v>
      </c>
    </row>
    <row r="8" spans="1:9" x14ac:dyDescent="0.25">
      <c r="A8" t="s">
        <v>1952</v>
      </c>
      <c r="B8" t="s">
        <v>1049</v>
      </c>
      <c r="C8" t="s">
        <v>1050</v>
      </c>
      <c r="D8" t="s">
        <v>0</v>
      </c>
      <c r="E8" s="6">
        <f t="shared" si="0"/>
        <v>321.49148936170218</v>
      </c>
      <c r="F8" s="6">
        <f t="shared" si="1"/>
        <v>312.12765957446811</v>
      </c>
      <c r="G8" s="1" t="s">
        <v>1051</v>
      </c>
      <c r="H8" s="1">
        <v>123.2</v>
      </c>
      <c r="I8" s="1" t="s">
        <v>1037</v>
      </c>
    </row>
    <row r="9" spans="1:9" x14ac:dyDescent="0.25">
      <c r="A9" t="s">
        <v>1952</v>
      </c>
      <c r="B9" t="s">
        <v>1052</v>
      </c>
      <c r="C9" t="s">
        <v>1053</v>
      </c>
      <c r="D9" t="s">
        <v>19</v>
      </c>
      <c r="E9" s="6">
        <f t="shared" si="0"/>
        <v>735.15702127659574</v>
      </c>
      <c r="F9" s="6">
        <f t="shared" si="1"/>
        <v>713.74468085106378</v>
      </c>
      <c r="G9" s="1" t="s">
        <v>64</v>
      </c>
      <c r="H9" s="1">
        <v>311.95999999999998</v>
      </c>
      <c r="I9" s="1" t="s">
        <v>1037</v>
      </c>
    </row>
    <row r="10" spans="1:9" x14ac:dyDescent="0.25">
      <c r="A10" t="s">
        <v>1952</v>
      </c>
      <c r="B10" t="s">
        <v>1054</v>
      </c>
      <c r="C10" t="s">
        <v>1055</v>
      </c>
      <c r="D10" t="s">
        <v>0</v>
      </c>
      <c r="E10" s="6">
        <f t="shared" si="0"/>
        <v>499.87872340425537</v>
      </c>
      <c r="F10" s="6">
        <f t="shared" si="1"/>
        <v>485.31914893617022</v>
      </c>
      <c r="G10" s="1" t="s">
        <v>64</v>
      </c>
      <c r="H10" s="1">
        <v>204.6</v>
      </c>
      <c r="I10" s="1" t="s">
        <v>1037</v>
      </c>
    </row>
    <row r="11" spans="1:9" x14ac:dyDescent="0.25">
      <c r="A11" t="s">
        <v>1952</v>
      </c>
      <c r="B11" t="s">
        <v>1056</v>
      </c>
      <c r="C11" t="s">
        <v>1057</v>
      </c>
      <c r="D11" t="s">
        <v>0</v>
      </c>
      <c r="E11" s="6">
        <f t="shared" si="0"/>
        <v>314.74170212765966</v>
      </c>
      <c r="F11" s="6">
        <f t="shared" si="1"/>
        <v>305.57446808510645</v>
      </c>
      <c r="G11" s="1" t="s">
        <v>64</v>
      </c>
      <c r="H11" s="1">
        <v>120.12</v>
      </c>
      <c r="I11" s="1" t="s">
        <v>1037</v>
      </c>
    </row>
    <row r="12" spans="1:9" x14ac:dyDescent="0.25">
      <c r="A12" t="s">
        <v>1952</v>
      </c>
      <c r="B12" t="s">
        <v>1058</v>
      </c>
      <c r="C12" t="s">
        <v>1059</v>
      </c>
      <c r="D12" t="s">
        <v>0</v>
      </c>
      <c r="E12" s="6">
        <f t="shared" si="0"/>
        <v>328.24127659574469</v>
      </c>
      <c r="F12" s="6">
        <f t="shared" si="1"/>
        <v>318.68085106382978</v>
      </c>
      <c r="G12" s="1" t="s">
        <v>64</v>
      </c>
      <c r="H12" s="1">
        <v>126.28</v>
      </c>
      <c r="I12" s="1" t="s">
        <v>1037</v>
      </c>
    </row>
    <row r="13" spans="1:9" x14ac:dyDescent="0.25">
      <c r="A13" t="s">
        <v>1952</v>
      </c>
      <c r="B13" t="s">
        <v>1060</v>
      </c>
      <c r="C13" t="s">
        <v>1061</v>
      </c>
      <c r="D13" t="s">
        <v>19</v>
      </c>
      <c r="E13" s="6">
        <f t="shared" si="0"/>
        <v>940.54340425531916</v>
      </c>
      <c r="F13" s="6">
        <f>(H13/0.47)+50+250</f>
        <v>1163.1489361702129</v>
      </c>
      <c r="G13" s="1" t="s">
        <v>64</v>
      </c>
      <c r="H13" s="1">
        <v>405.68</v>
      </c>
      <c r="I13" s="1" t="s">
        <v>1037</v>
      </c>
    </row>
    <row r="14" spans="1:9" x14ac:dyDescent="0.25">
      <c r="A14" t="s">
        <v>1952</v>
      </c>
      <c r="B14" t="s">
        <v>1062</v>
      </c>
      <c r="C14" t="s">
        <v>1061</v>
      </c>
      <c r="D14" t="s">
        <v>21</v>
      </c>
      <c r="E14" s="6">
        <f t="shared" si="0"/>
        <v>1063.0038297872341</v>
      </c>
      <c r="F14" s="6">
        <f>(H14/0.47)+50+250</f>
        <v>1282.0425531914893</v>
      </c>
      <c r="G14" s="1" t="s">
        <v>64</v>
      </c>
      <c r="H14" s="1">
        <v>461.56</v>
      </c>
      <c r="I14" s="1" t="s">
        <v>1037</v>
      </c>
    </row>
    <row r="15" spans="1:9" x14ac:dyDescent="0.25">
      <c r="A15" t="s">
        <v>1952</v>
      </c>
      <c r="B15" t="s">
        <v>1063</v>
      </c>
      <c r="C15" t="s">
        <v>1061</v>
      </c>
      <c r="D15" t="s">
        <v>23</v>
      </c>
      <c r="E15" s="6">
        <f t="shared" si="0"/>
        <v>1125.680425531915</v>
      </c>
      <c r="F15" s="6">
        <f>(H15/0.47)+50+250</f>
        <v>1342.8936170212767</v>
      </c>
      <c r="G15" s="1" t="s">
        <v>64</v>
      </c>
      <c r="H15" s="1">
        <v>490.16</v>
      </c>
      <c r="I15" s="1" t="s">
        <v>1037</v>
      </c>
    </row>
    <row r="16" spans="1:9" x14ac:dyDescent="0.25">
      <c r="A16" t="s">
        <v>1952</v>
      </c>
      <c r="B16" t="s">
        <v>1064</v>
      </c>
      <c r="C16" t="s">
        <v>1065</v>
      </c>
      <c r="D16" t="s">
        <v>19</v>
      </c>
      <c r="E16" s="6">
        <f t="shared" si="0"/>
        <v>906.79446808510647</v>
      </c>
      <c r="F16" s="6">
        <f>(H16/0.47)+50+300</f>
        <v>1180.3829787234044</v>
      </c>
      <c r="G16" s="1" t="s">
        <v>64</v>
      </c>
      <c r="H16" s="1">
        <v>390.28000000000003</v>
      </c>
      <c r="I16" s="1" t="s">
        <v>1037</v>
      </c>
    </row>
    <row r="17" spans="1:9" x14ac:dyDescent="0.25">
      <c r="A17" t="s">
        <v>1952</v>
      </c>
      <c r="B17" t="s">
        <v>1066</v>
      </c>
      <c r="C17" t="s">
        <v>1065</v>
      </c>
      <c r="D17" t="s">
        <v>23</v>
      </c>
      <c r="E17" s="6">
        <f t="shared" si="0"/>
        <v>1085.1817021276597</v>
      </c>
      <c r="F17" s="6">
        <f>(H17/0.47)+50+300</f>
        <v>1353.5744680851064</v>
      </c>
      <c r="G17" s="1" t="s">
        <v>64</v>
      </c>
      <c r="H17" s="1">
        <v>471.68</v>
      </c>
      <c r="I17" s="1" t="s">
        <v>1037</v>
      </c>
    </row>
    <row r="18" spans="1:9" x14ac:dyDescent="0.25">
      <c r="A18" t="s">
        <v>1952</v>
      </c>
      <c r="B18" t="s">
        <v>1067</v>
      </c>
      <c r="C18" t="s">
        <v>1065</v>
      </c>
      <c r="D18" t="s">
        <v>21</v>
      </c>
      <c r="E18" s="6">
        <f t="shared" si="0"/>
        <v>1024.4336170212766</v>
      </c>
      <c r="F18" s="6">
        <f>(H18/0.47)+50+300</f>
        <v>1294.5957446808511</v>
      </c>
      <c r="G18" s="1" t="s">
        <v>64</v>
      </c>
      <c r="H18" s="1">
        <v>443.96</v>
      </c>
      <c r="I18" s="1" t="s">
        <v>1037</v>
      </c>
    </row>
    <row r="19" spans="1:9" x14ac:dyDescent="0.25">
      <c r="A19" t="s">
        <v>1952</v>
      </c>
      <c r="B19" t="s">
        <v>1068</v>
      </c>
      <c r="C19" t="s">
        <v>1069</v>
      </c>
      <c r="D19" t="s">
        <v>270</v>
      </c>
      <c r="E19" s="6">
        <f t="shared" si="0"/>
        <v>790.11957446808515</v>
      </c>
      <c r="F19" s="6">
        <f t="shared" si="1"/>
        <v>767.10638297872345</v>
      </c>
      <c r="G19" s="1" t="s">
        <v>1070</v>
      </c>
      <c r="H19" s="1">
        <v>337.04</v>
      </c>
      <c r="I19" s="1" t="s">
        <v>1037</v>
      </c>
    </row>
    <row r="20" spans="1:9" x14ac:dyDescent="0.25">
      <c r="A20" t="s">
        <v>1952</v>
      </c>
      <c r="B20" t="s">
        <v>1071</v>
      </c>
      <c r="C20" t="s">
        <v>1069</v>
      </c>
      <c r="D20" t="s">
        <v>108</v>
      </c>
      <c r="E20" s="6">
        <f t="shared" si="0"/>
        <v>876.90255319148935</v>
      </c>
      <c r="F20" s="6">
        <f t="shared" si="1"/>
        <v>851.36170212765956</v>
      </c>
      <c r="G20" s="1" t="s">
        <v>1070</v>
      </c>
      <c r="H20" s="1">
        <v>376.64</v>
      </c>
      <c r="I20" s="1" t="s">
        <v>1037</v>
      </c>
    </row>
    <row r="21" spans="1:9" x14ac:dyDescent="0.25">
      <c r="A21" t="s">
        <v>1952</v>
      </c>
      <c r="B21" t="s">
        <v>1072</v>
      </c>
      <c r="C21" t="s">
        <v>1073</v>
      </c>
      <c r="D21" t="s">
        <v>5</v>
      </c>
      <c r="E21" s="6">
        <f t="shared" si="0"/>
        <v>389.95361702127661</v>
      </c>
      <c r="F21" s="6">
        <f t="shared" si="1"/>
        <v>378.59574468085106</v>
      </c>
      <c r="G21" s="1" t="s">
        <v>1074</v>
      </c>
      <c r="H21" s="1">
        <v>154.44</v>
      </c>
      <c r="I21" s="1" t="s">
        <v>1037</v>
      </c>
    </row>
    <row r="22" spans="1:9" x14ac:dyDescent="0.25">
      <c r="A22" t="s">
        <v>1952</v>
      </c>
      <c r="B22" t="s">
        <v>1075</v>
      </c>
      <c r="C22" t="s">
        <v>1076</v>
      </c>
      <c r="D22" t="s">
        <v>0</v>
      </c>
      <c r="E22" s="6">
        <f t="shared" si="0"/>
        <v>314.74170212765966</v>
      </c>
      <c r="F22" s="6">
        <f t="shared" si="1"/>
        <v>305.57446808510645</v>
      </c>
      <c r="G22" s="1" t="s">
        <v>1074</v>
      </c>
      <c r="H22" s="1">
        <v>120.12</v>
      </c>
      <c r="I22" s="1" t="s">
        <v>1037</v>
      </c>
    </row>
    <row r="23" spans="1:9" x14ac:dyDescent="0.25">
      <c r="A23" t="s">
        <v>1952</v>
      </c>
      <c r="B23" t="s">
        <v>1077</v>
      </c>
      <c r="C23" t="s">
        <v>1073</v>
      </c>
      <c r="D23" t="s">
        <v>8</v>
      </c>
      <c r="E23" s="6">
        <f t="shared" si="0"/>
        <v>429.48808510638298</v>
      </c>
      <c r="F23" s="6">
        <f t="shared" si="1"/>
        <v>416.97872340425533</v>
      </c>
      <c r="G23" s="1" t="s">
        <v>1074</v>
      </c>
      <c r="H23" s="1">
        <v>172.48</v>
      </c>
      <c r="I23" s="1" t="s">
        <v>1037</v>
      </c>
    </row>
    <row r="24" spans="1:9" x14ac:dyDescent="0.25">
      <c r="A24" t="s">
        <v>1952</v>
      </c>
      <c r="B24" t="s">
        <v>1078</v>
      </c>
      <c r="C24" t="s">
        <v>1079</v>
      </c>
      <c r="D24" t="s">
        <v>21</v>
      </c>
      <c r="E24" s="6">
        <f t="shared" si="0"/>
        <v>1048.54</v>
      </c>
      <c r="F24" s="6">
        <f t="shared" si="1"/>
        <v>1018</v>
      </c>
      <c r="G24" s="1" t="s">
        <v>1080</v>
      </c>
      <c r="H24" s="1">
        <v>454.96</v>
      </c>
      <c r="I24" s="1" t="s">
        <v>1037</v>
      </c>
    </row>
    <row r="25" spans="1:9" x14ac:dyDescent="0.25">
      <c r="A25" t="s">
        <v>1952</v>
      </c>
      <c r="B25" t="s">
        <v>1081</v>
      </c>
      <c r="C25" t="s">
        <v>1082</v>
      </c>
      <c r="D25" t="s">
        <v>19</v>
      </c>
      <c r="E25" s="6">
        <f t="shared" si="0"/>
        <v>837.36808510638309</v>
      </c>
      <c r="F25" s="6">
        <f t="shared" si="1"/>
        <v>812.97872340425545</v>
      </c>
      <c r="G25" s="1" t="s">
        <v>64</v>
      </c>
      <c r="H25" s="1">
        <v>358.6</v>
      </c>
      <c r="I25" s="1" t="s">
        <v>1037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5"/>
  <sheetViews>
    <sheetView workbookViewId="0">
      <selection activeCell="K18" sqref="K18"/>
    </sheetView>
  </sheetViews>
  <sheetFormatPr defaultColWidth="9.140625" defaultRowHeight="12" x14ac:dyDescent="0.2"/>
  <cols>
    <col min="1" max="1" width="6.7109375" style="15" customWidth="1"/>
    <col min="2" max="2" width="14.85546875" style="15" customWidth="1"/>
    <col min="3" max="3" width="15.28515625" style="15" customWidth="1"/>
    <col min="4" max="4" width="32.5703125" style="15" customWidth="1"/>
    <col min="5" max="5" width="39.7109375" style="15" customWidth="1"/>
    <col min="6" max="6" width="9.140625" style="15"/>
    <col min="7" max="7" width="23.28515625" style="15" customWidth="1"/>
    <col min="8" max="8" width="0" style="15" hidden="1" customWidth="1"/>
    <col min="9" max="9" width="14.85546875" style="15" customWidth="1"/>
    <col min="10" max="16384" width="9.140625" style="15"/>
  </cols>
  <sheetData>
    <row r="1" spans="2:9" x14ac:dyDescent="0.2">
      <c r="B1" s="18" t="s">
        <v>2010</v>
      </c>
      <c r="C1" s="19" t="s">
        <v>2011</v>
      </c>
      <c r="D1" s="19" t="s">
        <v>2012</v>
      </c>
      <c r="E1" s="19" t="s">
        <v>2013</v>
      </c>
      <c r="F1" s="19" t="s">
        <v>2014</v>
      </c>
      <c r="G1" s="20" t="s">
        <v>2015</v>
      </c>
      <c r="H1" s="19" t="s">
        <v>1945</v>
      </c>
    </row>
    <row r="2" spans="2:9" x14ac:dyDescent="0.2">
      <c r="B2" s="14" t="s">
        <v>1960</v>
      </c>
      <c r="C2" s="15" t="s">
        <v>1141</v>
      </c>
      <c r="D2" s="15" t="s">
        <v>1142</v>
      </c>
      <c r="E2" s="15" t="s">
        <v>19</v>
      </c>
      <c r="F2" s="16">
        <v>501.82978723404256</v>
      </c>
      <c r="G2" s="14" t="s">
        <v>1140</v>
      </c>
      <c r="H2" s="17">
        <v>221.76</v>
      </c>
      <c r="I2" s="17" t="s">
        <v>1143</v>
      </c>
    </row>
    <row r="3" spans="2:9" x14ac:dyDescent="0.2">
      <c r="B3" s="14" t="s">
        <v>1960</v>
      </c>
      <c r="C3" s="15" t="s">
        <v>1144</v>
      </c>
      <c r="D3" s="15" t="s">
        <v>1142</v>
      </c>
      <c r="E3" s="15" t="s">
        <v>21</v>
      </c>
      <c r="F3" s="16">
        <v>563.61702127659578</v>
      </c>
      <c r="G3" s="14" t="s">
        <v>1140</v>
      </c>
      <c r="H3" s="17">
        <v>250.8</v>
      </c>
      <c r="I3" s="17" t="s">
        <v>1143</v>
      </c>
    </row>
    <row r="4" spans="2:9" x14ac:dyDescent="0.2">
      <c r="B4" s="14" t="s">
        <v>1960</v>
      </c>
      <c r="C4" s="15" t="s">
        <v>1145</v>
      </c>
      <c r="D4" s="15" t="s">
        <v>1146</v>
      </c>
      <c r="E4" s="15" t="s">
        <v>5</v>
      </c>
      <c r="F4" s="16">
        <v>365.14893617021283</v>
      </c>
      <c r="G4" s="14" t="s">
        <v>1147</v>
      </c>
      <c r="H4" s="17">
        <v>157.52000000000001</v>
      </c>
      <c r="I4" s="17" t="s">
        <v>1143</v>
      </c>
    </row>
    <row r="5" spans="2:9" x14ac:dyDescent="0.2">
      <c r="B5" s="14" t="s">
        <v>1960</v>
      </c>
      <c r="C5" s="15" t="s">
        <v>1148</v>
      </c>
      <c r="D5" s="15" t="s">
        <v>1149</v>
      </c>
      <c r="E5" s="15" t="s">
        <v>0</v>
      </c>
      <c r="F5" s="16">
        <v>292.12765957446811</v>
      </c>
      <c r="G5" s="14" t="s">
        <v>1147</v>
      </c>
      <c r="H5" s="17">
        <v>123.2</v>
      </c>
      <c r="I5" s="17" t="s">
        <v>1143</v>
      </c>
    </row>
    <row r="6" spans="2:9" x14ac:dyDescent="0.2">
      <c r="B6" s="14" t="s">
        <v>1960</v>
      </c>
      <c r="C6" s="15" t="s">
        <v>1150</v>
      </c>
      <c r="D6" s="15" t="s">
        <v>1149</v>
      </c>
      <c r="E6" s="15" t="s">
        <v>6</v>
      </c>
      <c r="F6" s="16">
        <v>331.44680851063833</v>
      </c>
      <c r="G6" s="14" t="s">
        <v>1147</v>
      </c>
      <c r="H6" s="17">
        <v>141.68</v>
      </c>
      <c r="I6" s="17" t="s">
        <v>1143</v>
      </c>
    </row>
    <row r="7" spans="2:9" x14ac:dyDescent="0.2">
      <c r="B7" s="14" t="s">
        <v>1960</v>
      </c>
      <c r="C7" s="15" t="s">
        <v>1151</v>
      </c>
      <c r="D7" s="15" t="s">
        <v>1152</v>
      </c>
      <c r="E7" s="15" t="s">
        <v>270</v>
      </c>
      <c r="F7" s="16">
        <v>625.40425531914889</v>
      </c>
      <c r="G7" s="14" t="s">
        <v>1153</v>
      </c>
      <c r="H7" s="17">
        <v>279.83999999999997</v>
      </c>
      <c r="I7" s="17" t="s">
        <v>1143</v>
      </c>
    </row>
    <row r="8" spans="2:9" x14ac:dyDescent="0.2">
      <c r="B8" s="14" t="s">
        <v>1960</v>
      </c>
      <c r="C8" s="15" t="s">
        <v>1157</v>
      </c>
      <c r="D8" s="15" t="s">
        <v>1158</v>
      </c>
      <c r="E8" s="15" t="s">
        <v>108</v>
      </c>
      <c r="F8" s="16">
        <v>691.87234042553189</v>
      </c>
      <c r="G8" s="14" t="s">
        <v>1153</v>
      </c>
      <c r="H8" s="17">
        <v>311.08</v>
      </c>
      <c r="I8" s="17" t="s">
        <v>1143</v>
      </c>
    </row>
    <row r="9" spans="2:9" x14ac:dyDescent="0.2">
      <c r="B9" s="14" t="s">
        <v>1960</v>
      </c>
      <c r="C9" s="15" t="s">
        <v>1162</v>
      </c>
      <c r="D9" s="15" t="s">
        <v>1163</v>
      </c>
      <c r="E9" s="15" t="s">
        <v>270</v>
      </c>
      <c r="F9" s="16">
        <v>405.40425531914894</v>
      </c>
      <c r="G9" s="14" t="s">
        <v>1161</v>
      </c>
      <c r="H9" s="17">
        <v>176.44</v>
      </c>
      <c r="I9" s="17" t="s">
        <v>1143</v>
      </c>
    </row>
    <row r="10" spans="2:9" x14ac:dyDescent="0.2">
      <c r="B10" s="14" t="s">
        <v>1960</v>
      </c>
      <c r="C10" s="15" t="s">
        <v>1164</v>
      </c>
      <c r="D10" s="15" t="s">
        <v>1165</v>
      </c>
      <c r="E10" s="15" t="s">
        <v>108</v>
      </c>
      <c r="F10" s="16">
        <v>443.78723404255317</v>
      </c>
      <c r="G10" s="14" t="s">
        <v>1161</v>
      </c>
      <c r="H10" s="17">
        <v>194.48</v>
      </c>
      <c r="I10" s="17" t="s">
        <v>1143</v>
      </c>
    </row>
    <row r="11" spans="2:9" x14ac:dyDescent="0.2">
      <c r="B11" s="14" t="s">
        <v>1960</v>
      </c>
      <c r="C11" s="15" t="s">
        <v>1166</v>
      </c>
      <c r="D11" s="15" t="s">
        <v>1160</v>
      </c>
      <c r="E11" s="15" t="s">
        <v>21</v>
      </c>
      <c r="F11" s="16">
        <v>370.7659574468085</v>
      </c>
      <c r="G11" s="14" t="s">
        <v>1161</v>
      </c>
      <c r="H11" s="17">
        <v>160.16</v>
      </c>
      <c r="I11" s="17" t="s">
        <v>1143</v>
      </c>
    </row>
    <row r="12" spans="2:9" x14ac:dyDescent="0.2">
      <c r="B12" s="14" t="s">
        <v>1960</v>
      </c>
      <c r="C12" s="15" t="s">
        <v>1167</v>
      </c>
      <c r="D12" s="15" t="s">
        <v>1168</v>
      </c>
      <c r="E12" s="15" t="s">
        <v>0</v>
      </c>
      <c r="F12" s="16">
        <v>305.23404255319156</v>
      </c>
      <c r="G12" s="14" t="s">
        <v>1169</v>
      </c>
      <c r="H12" s="17">
        <v>129.36000000000001</v>
      </c>
      <c r="I12" s="17" t="s">
        <v>1143</v>
      </c>
    </row>
    <row r="13" spans="2:9" x14ac:dyDescent="0.2">
      <c r="B13" s="14" t="s">
        <v>1960</v>
      </c>
      <c r="C13" s="15" t="s">
        <v>1170</v>
      </c>
      <c r="D13" s="15" t="s">
        <v>1171</v>
      </c>
      <c r="E13" s="15" t="s">
        <v>30</v>
      </c>
      <c r="F13" s="16">
        <v>1094.4255319148938</v>
      </c>
      <c r="G13" s="14" t="s">
        <v>1172</v>
      </c>
      <c r="H13" s="17">
        <v>500.28000000000003</v>
      </c>
      <c r="I13" s="17" t="s">
        <v>1143</v>
      </c>
    </row>
    <row r="14" spans="2:9" x14ac:dyDescent="0.2">
      <c r="B14" s="14" t="s">
        <v>1960</v>
      </c>
      <c r="C14" s="15" t="s">
        <v>1173</v>
      </c>
      <c r="D14" s="15" t="s">
        <v>1174</v>
      </c>
      <c r="E14" s="15" t="s">
        <v>30</v>
      </c>
      <c r="F14" s="16">
        <v>449.40425531914894</v>
      </c>
      <c r="G14" s="14" t="s">
        <v>1175</v>
      </c>
      <c r="H14" s="17">
        <v>197.12</v>
      </c>
      <c r="I14" s="17" t="s">
        <v>1143</v>
      </c>
    </row>
    <row r="15" spans="2:9" x14ac:dyDescent="0.2">
      <c r="B15" s="14" t="s">
        <v>1960</v>
      </c>
      <c r="C15" s="15" t="s">
        <v>1176</v>
      </c>
      <c r="D15" s="15" t="s">
        <v>1177</v>
      </c>
      <c r="E15" s="15" t="s">
        <v>28</v>
      </c>
      <c r="F15" s="16">
        <v>632.89361702127667</v>
      </c>
      <c r="G15" s="14" t="s">
        <v>64</v>
      </c>
      <c r="H15" s="17">
        <v>283.36</v>
      </c>
      <c r="I15" s="17" t="s">
        <v>1143</v>
      </c>
    </row>
    <row r="16" spans="2:9" x14ac:dyDescent="0.2">
      <c r="B16" s="14" t="s">
        <v>1960</v>
      </c>
      <c r="C16" s="15" t="s">
        <v>1178</v>
      </c>
      <c r="D16" s="15" t="s">
        <v>1179</v>
      </c>
      <c r="E16" s="15" t="s">
        <v>9</v>
      </c>
      <c r="F16" s="16">
        <v>347.36170212765961</v>
      </c>
      <c r="G16" s="14" t="s">
        <v>64</v>
      </c>
      <c r="H16" s="17">
        <v>149.16</v>
      </c>
      <c r="I16" s="17" t="s">
        <v>1143</v>
      </c>
    </row>
    <row r="17" spans="2:9" x14ac:dyDescent="0.2">
      <c r="B17" s="14" t="s">
        <v>1960</v>
      </c>
      <c r="C17" s="15" t="s">
        <v>1180</v>
      </c>
      <c r="D17" s="15" t="s">
        <v>1181</v>
      </c>
      <c r="E17" s="15" t="s">
        <v>30</v>
      </c>
      <c r="F17" s="16">
        <v>1174</v>
      </c>
      <c r="G17" s="14" t="s">
        <v>1182</v>
      </c>
      <c r="H17" s="17">
        <v>537.67999999999995</v>
      </c>
      <c r="I17" s="17" t="s">
        <v>1143</v>
      </c>
    </row>
    <row r="18" spans="2:9" x14ac:dyDescent="0.2">
      <c r="B18" s="14" t="s">
        <v>1960</v>
      </c>
      <c r="C18" s="15" t="s">
        <v>1183</v>
      </c>
      <c r="D18" s="15" t="s">
        <v>1184</v>
      </c>
      <c r="E18" s="15" t="s">
        <v>28</v>
      </c>
      <c r="F18" s="16">
        <v>679.70212765957456</v>
      </c>
      <c r="G18" s="14" t="s">
        <v>1185</v>
      </c>
      <c r="H18" s="17">
        <v>305.36</v>
      </c>
      <c r="I18" s="17" t="s">
        <v>1143</v>
      </c>
    </row>
    <row r="19" spans="2:9" x14ac:dyDescent="0.2">
      <c r="B19" s="14" t="s">
        <v>1960</v>
      </c>
      <c r="C19" s="15" t="s">
        <v>1186</v>
      </c>
      <c r="D19" s="15" t="s">
        <v>1187</v>
      </c>
      <c r="E19" s="15" t="s">
        <v>19</v>
      </c>
      <c r="F19" s="16">
        <v>655.36170212765967</v>
      </c>
      <c r="G19" s="14" t="s">
        <v>1188</v>
      </c>
      <c r="H19" s="17">
        <v>293.92</v>
      </c>
      <c r="I19" s="17" t="s">
        <v>1143</v>
      </c>
    </row>
    <row r="20" spans="2:9" x14ac:dyDescent="0.2">
      <c r="B20" s="14" t="s">
        <v>1960</v>
      </c>
      <c r="C20" s="15" t="s">
        <v>1189</v>
      </c>
      <c r="D20" s="15" t="s">
        <v>1190</v>
      </c>
      <c r="E20" s="15" t="s">
        <v>19</v>
      </c>
      <c r="F20" s="16">
        <v>838.85106382978734</v>
      </c>
      <c r="G20" s="14" t="s">
        <v>1191</v>
      </c>
      <c r="H20" s="17">
        <v>380.16</v>
      </c>
      <c r="I20" s="17" t="s">
        <v>1143</v>
      </c>
    </row>
    <row r="21" spans="2:9" x14ac:dyDescent="0.2">
      <c r="B21" s="14" t="s">
        <v>1960</v>
      </c>
      <c r="C21" s="15" t="s">
        <v>1192</v>
      </c>
      <c r="D21" s="15" t="s">
        <v>1193</v>
      </c>
      <c r="E21" s="15" t="s">
        <v>19</v>
      </c>
      <c r="F21" s="16">
        <v>501.82978723404256</v>
      </c>
      <c r="G21" s="14" t="s">
        <v>1194</v>
      </c>
      <c r="H21" s="17">
        <v>221.76</v>
      </c>
      <c r="I21" s="17" t="s">
        <v>1143</v>
      </c>
    </row>
    <row r="22" spans="2:9" x14ac:dyDescent="0.2">
      <c r="B22" s="14" t="s">
        <v>1960</v>
      </c>
      <c r="C22" s="15" t="s">
        <v>1195</v>
      </c>
      <c r="D22" s="15" t="s">
        <v>1196</v>
      </c>
      <c r="E22" s="15" t="s">
        <v>19</v>
      </c>
      <c r="F22" s="16">
        <v>338.93617021276594</v>
      </c>
      <c r="G22" s="14" t="s">
        <v>1197</v>
      </c>
      <c r="H22" s="17">
        <v>145.19999999999999</v>
      </c>
      <c r="I22" s="17" t="s">
        <v>1143</v>
      </c>
    </row>
    <row r="23" spans="2:9" x14ac:dyDescent="0.2">
      <c r="B23" s="14" t="s">
        <v>1960</v>
      </c>
      <c r="C23" s="15" t="s">
        <v>1198</v>
      </c>
      <c r="D23" s="15" t="s">
        <v>1199</v>
      </c>
      <c r="E23" s="15" t="s">
        <v>19</v>
      </c>
      <c r="F23" s="16">
        <v>597.31914893617022</v>
      </c>
      <c r="G23" s="14" t="s">
        <v>1200</v>
      </c>
      <c r="H23" s="17">
        <v>266.64</v>
      </c>
      <c r="I23" s="17" t="s">
        <v>1143</v>
      </c>
    </row>
    <row r="24" spans="2:9" x14ac:dyDescent="0.2">
      <c r="B24" s="14" t="s">
        <v>1960</v>
      </c>
      <c r="C24" s="15" t="s">
        <v>1201</v>
      </c>
      <c r="D24" s="15" t="s">
        <v>1202</v>
      </c>
      <c r="E24" s="15" t="s">
        <v>0</v>
      </c>
      <c r="F24" s="16">
        <v>465.31914893617022</v>
      </c>
      <c r="G24" s="14" t="s">
        <v>1203</v>
      </c>
      <c r="H24" s="17">
        <v>204.6</v>
      </c>
      <c r="I24" s="17" t="s">
        <v>1143</v>
      </c>
    </row>
    <row r="25" spans="2:9" x14ac:dyDescent="0.2">
      <c r="B25" s="14" t="s">
        <v>1960</v>
      </c>
      <c r="C25" s="15" t="s">
        <v>1138</v>
      </c>
      <c r="D25" s="15" t="s">
        <v>1139</v>
      </c>
      <c r="E25" s="15" t="s">
        <v>270</v>
      </c>
      <c r="F25" s="16">
        <v>593.57446808510645</v>
      </c>
      <c r="G25" s="14" t="s">
        <v>1140</v>
      </c>
      <c r="H25" s="17">
        <v>264.88</v>
      </c>
      <c r="I25" s="17" t="s">
        <v>1085</v>
      </c>
    </row>
  </sheetData>
  <sheetProtection algorithmName="SHA-512" hashValue="M8ZBJYa2wOrygcWtgkdz+npSB9kWU4nxMw51/+1aaIn28UDkZrcVqxcFVUeZvmOXD1TE3RP1sW0bQvyE7iBWcA==" saltValue="PwEvojxTqST2OukPVu59wg==" spinCount="100000" sheet="1" objects="1" scenarios="1" formatCells="0"/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="85" zoomScaleNormal="85" workbookViewId="0">
      <pane ySplit="1" topLeftCell="A2" activePane="bottomLeft" state="frozen"/>
      <selection pane="bottomLeft" activeCell="I19" sqref="I19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4.28515625" style="1" customWidth="1"/>
    <col min="6" max="6" width="50" style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4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1953</v>
      </c>
      <c r="B2" t="s">
        <v>1083</v>
      </c>
      <c r="C2" t="s">
        <v>2043</v>
      </c>
      <c r="D2" t="s">
        <v>0</v>
      </c>
      <c r="E2" s="6">
        <f>(G2/0.47)+30</f>
        <v>605.74468085106389</v>
      </c>
      <c r="F2" s="1" t="s">
        <v>1084</v>
      </c>
      <c r="G2" s="1">
        <v>270.60000000000002</v>
      </c>
      <c r="H2" s="1" t="s">
        <v>1085</v>
      </c>
    </row>
    <row r="3" spans="1:8" x14ac:dyDescent="0.25">
      <c r="A3" s="1" t="s">
        <v>1953</v>
      </c>
      <c r="B3" t="s">
        <v>1086</v>
      </c>
      <c r="C3" t="s">
        <v>1087</v>
      </c>
      <c r="D3" t="s">
        <v>8</v>
      </c>
      <c r="E3" s="6">
        <f>(G3/0.47)+30</f>
        <v>782.68085106382978</v>
      </c>
      <c r="F3" s="1" t="s">
        <v>1084</v>
      </c>
      <c r="G3" s="1">
        <v>353.76</v>
      </c>
      <c r="H3" s="1" t="s">
        <v>1085</v>
      </c>
    </row>
    <row r="4" spans="1:8" x14ac:dyDescent="0.25">
      <c r="A4" s="1" t="s">
        <v>1953</v>
      </c>
      <c r="B4" t="s">
        <v>1088</v>
      </c>
      <c r="C4" t="s">
        <v>1089</v>
      </c>
      <c r="D4" t="s">
        <v>0</v>
      </c>
      <c r="E4" s="6">
        <f t="shared" ref="E4:E29" si="0">(G4/0.47)+30</f>
        <v>285.57446808510645</v>
      </c>
      <c r="F4" s="1" t="s">
        <v>1090</v>
      </c>
      <c r="G4" s="1">
        <v>120.12</v>
      </c>
      <c r="H4" s="1" t="s">
        <v>1085</v>
      </c>
    </row>
    <row r="5" spans="1:8" x14ac:dyDescent="0.25">
      <c r="A5" s="1" t="s">
        <v>1953</v>
      </c>
      <c r="B5" t="s">
        <v>1091</v>
      </c>
      <c r="C5" t="s">
        <v>1092</v>
      </c>
      <c r="D5" t="s">
        <v>8</v>
      </c>
      <c r="E5" s="6">
        <f t="shared" si="0"/>
        <v>396.97872340425533</v>
      </c>
      <c r="F5" s="1" t="s">
        <v>1090</v>
      </c>
      <c r="G5" s="1">
        <v>172.48</v>
      </c>
      <c r="H5" s="1" t="s">
        <v>1085</v>
      </c>
    </row>
    <row r="6" spans="1:8" x14ac:dyDescent="0.25">
      <c r="A6" s="1" t="s">
        <v>1953</v>
      </c>
      <c r="B6" t="s">
        <v>1093</v>
      </c>
      <c r="C6" t="s">
        <v>1089</v>
      </c>
      <c r="D6" t="s">
        <v>6</v>
      </c>
      <c r="E6" s="6">
        <f t="shared" si="0"/>
        <v>323.95744680851067</v>
      </c>
      <c r="F6" s="1" t="s">
        <v>1090</v>
      </c>
      <c r="G6" s="1">
        <v>138.16</v>
      </c>
      <c r="H6" s="1" t="s">
        <v>1085</v>
      </c>
    </row>
    <row r="7" spans="1:8" x14ac:dyDescent="0.25">
      <c r="A7" s="1" t="s">
        <v>1953</v>
      </c>
      <c r="B7" t="s">
        <v>1094</v>
      </c>
      <c r="C7" t="s">
        <v>1095</v>
      </c>
      <c r="D7" t="s">
        <v>19</v>
      </c>
      <c r="E7" s="6">
        <f t="shared" si="0"/>
        <v>616.97872340425533</v>
      </c>
      <c r="F7" s="7">
        <v>87678078</v>
      </c>
      <c r="G7" s="1">
        <v>275.88</v>
      </c>
      <c r="H7" s="1" t="s">
        <v>1085</v>
      </c>
    </row>
    <row r="8" spans="1:8" x14ac:dyDescent="0.25">
      <c r="A8" s="1" t="s">
        <v>1953</v>
      </c>
      <c r="B8" t="s">
        <v>1096</v>
      </c>
      <c r="C8" t="s">
        <v>2039</v>
      </c>
      <c r="D8" t="s">
        <v>0</v>
      </c>
      <c r="E8" s="6">
        <f t="shared" si="0"/>
        <v>567.36170212765956</v>
      </c>
      <c r="F8" s="1" t="s">
        <v>2019</v>
      </c>
      <c r="G8" s="1">
        <v>252.56</v>
      </c>
      <c r="H8" s="1" t="s">
        <v>1085</v>
      </c>
    </row>
    <row r="9" spans="1:8" x14ac:dyDescent="0.25">
      <c r="A9" s="1" t="s">
        <v>1953</v>
      </c>
      <c r="B9" t="s">
        <v>1097</v>
      </c>
      <c r="C9" t="s">
        <v>2040</v>
      </c>
      <c r="D9" t="s">
        <v>8</v>
      </c>
      <c r="E9" s="6">
        <f t="shared" si="0"/>
        <v>738.68085106382978</v>
      </c>
      <c r="F9" s="1" t="s">
        <v>2020</v>
      </c>
      <c r="G9" s="1">
        <v>333.08</v>
      </c>
      <c r="H9" s="1" t="s">
        <v>1085</v>
      </c>
    </row>
    <row r="10" spans="1:8" x14ac:dyDescent="0.25">
      <c r="A10" s="1" t="s">
        <v>1953</v>
      </c>
      <c r="B10" t="s">
        <v>1098</v>
      </c>
      <c r="C10" t="s">
        <v>2041</v>
      </c>
      <c r="D10" t="s">
        <v>0</v>
      </c>
      <c r="E10" s="6">
        <f t="shared" si="0"/>
        <v>285.57446808510645</v>
      </c>
      <c r="F10" s="1" t="s">
        <v>2021</v>
      </c>
      <c r="G10" s="1">
        <v>120.12</v>
      </c>
      <c r="H10" s="1" t="s">
        <v>1085</v>
      </c>
    </row>
    <row r="11" spans="1:8" x14ac:dyDescent="0.25">
      <c r="A11" s="1" t="s">
        <v>1953</v>
      </c>
      <c r="B11" t="s">
        <v>1100</v>
      </c>
      <c r="C11" t="s">
        <v>2042</v>
      </c>
      <c r="D11" t="s">
        <v>8</v>
      </c>
      <c r="E11" s="6">
        <f t="shared" si="0"/>
        <v>396.97872340425533</v>
      </c>
      <c r="F11" s="1" t="s">
        <v>2021</v>
      </c>
      <c r="G11" s="1">
        <v>172.48</v>
      </c>
      <c r="H11" s="1" t="s">
        <v>1085</v>
      </c>
    </row>
    <row r="12" spans="1:8" x14ac:dyDescent="0.25">
      <c r="A12" s="1" t="s">
        <v>1953</v>
      </c>
      <c r="B12" t="s">
        <v>1101</v>
      </c>
      <c r="C12" t="s">
        <v>1099</v>
      </c>
      <c r="D12" t="s">
        <v>6</v>
      </c>
      <c r="E12" s="6">
        <f t="shared" si="0"/>
        <v>323.95744680851067</v>
      </c>
      <c r="F12" s="1" t="s">
        <v>2021</v>
      </c>
      <c r="G12" s="1">
        <v>138.16</v>
      </c>
      <c r="H12" s="1" t="s">
        <v>1085</v>
      </c>
    </row>
    <row r="13" spans="1:8" x14ac:dyDescent="0.25">
      <c r="A13" s="1" t="s">
        <v>1953</v>
      </c>
      <c r="B13" t="s">
        <v>1103</v>
      </c>
      <c r="C13" t="s">
        <v>2044</v>
      </c>
      <c r="D13" t="s">
        <v>270</v>
      </c>
      <c r="E13" s="6">
        <f t="shared" si="0"/>
        <v>734</v>
      </c>
      <c r="F13" s="1" t="s">
        <v>1102</v>
      </c>
      <c r="G13" s="1">
        <v>330.88</v>
      </c>
      <c r="H13" s="1" t="s">
        <v>1085</v>
      </c>
    </row>
    <row r="14" spans="1:8" x14ac:dyDescent="0.25">
      <c r="A14" s="1" t="s">
        <v>1953</v>
      </c>
      <c r="B14" t="s">
        <v>1104</v>
      </c>
      <c r="C14" t="s">
        <v>2044</v>
      </c>
      <c r="D14" t="s">
        <v>108</v>
      </c>
      <c r="E14" s="6">
        <f t="shared" si="0"/>
        <v>816.38297872340434</v>
      </c>
      <c r="F14" s="1" t="s">
        <v>1102</v>
      </c>
      <c r="G14" s="1">
        <v>369.6</v>
      </c>
      <c r="H14" s="1" t="s">
        <v>1085</v>
      </c>
    </row>
    <row r="15" spans="1:8" x14ac:dyDescent="0.25">
      <c r="A15" s="1" t="s">
        <v>1953</v>
      </c>
      <c r="B15" t="s">
        <v>1105</v>
      </c>
      <c r="C15" t="s">
        <v>1106</v>
      </c>
      <c r="D15" t="s">
        <v>19</v>
      </c>
      <c r="E15" s="6">
        <f t="shared" si="0"/>
        <v>648.80851063829789</v>
      </c>
      <c r="F15" s="1" t="s">
        <v>64</v>
      </c>
      <c r="G15" s="1">
        <v>290.83999999999997</v>
      </c>
      <c r="H15" s="1" t="s">
        <v>1085</v>
      </c>
    </row>
    <row r="16" spans="1:8" x14ac:dyDescent="0.25">
      <c r="A16" s="1" t="s">
        <v>1953</v>
      </c>
      <c r="B16" t="s">
        <v>1107</v>
      </c>
      <c r="C16" t="s">
        <v>1108</v>
      </c>
      <c r="D16" t="s">
        <v>19</v>
      </c>
      <c r="E16" s="6">
        <f t="shared" si="0"/>
        <v>712.468085106383</v>
      </c>
      <c r="F16" s="1" t="s">
        <v>64</v>
      </c>
      <c r="G16" s="1">
        <v>320.76</v>
      </c>
      <c r="H16" s="1" t="s">
        <v>1085</v>
      </c>
    </row>
    <row r="17" spans="1:8" x14ac:dyDescent="0.25">
      <c r="A17" s="1" t="s">
        <v>1953</v>
      </c>
      <c r="B17" t="s">
        <v>1109</v>
      </c>
      <c r="C17" t="s">
        <v>1110</v>
      </c>
      <c r="D17" t="s">
        <v>19</v>
      </c>
      <c r="E17" s="6">
        <f t="shared" si="0"/>
        <v>693.74468085106378</v>
      </c>
      <c r="F17" s="7">
        <v>87647289</v>
      </c>
      <c r="G17" s="1">
        <v>311.95999999999998</v>
      </c>
      <c r="H17" s="1" t="s">
        <v>1085</v>
      </c>
    </row>
    <row r="18" spans="1:8" x14ac:dyDescent="0.25">
      <c r="A18" s="1" t="s">
        <v>1953</v>
      </c>
      <c r="B18" t="s">
        <v>1111</v>
      </c>
      <c r="C18" t="s">
        <v>1112</v>
      </c>
      <c r="D18" t="s">
        <v>0</v>
      </c>
      <c r="E18" s="6">
        <f t="shared" si="0"/>
        <v>572.97872340425533</v>
      </c>
      <c r="F18" s="1" t="s">
        <v>2016</v>
      </c>
      <c r="G18" s="1">
        <v>255.2</v>
      </c>
      <c r="H18" s="1" t="s">
        <v>1085</v>
      </c>
    </row>
    <row r="19" spans="1:8" x14ac:dyDescent="0.25">
      <c r="A19" s="1" t="s">
        <v>1953</v>
      </c>
      <c r="B19" t="s">
        <v>1113</v>
      </c>
      <c r="C19" t="s">
        <v>1114</v>
      </c>
      <c r="D19" t="s">
        <v>0</v>
      </c>
      <c r="E19" s="6">
        <f>(G19/0.47)+30+250</f>
        <v>894.12765957446811</v>
      </c>
      <c r="F19" s="1" t="s">
        <v>1115</v>
      </c>
      <c r="G19" s="1">
        <v>288.64</v>
      </c>
      <c r="H19" s="1" t="s">
        <v>1085</v>
      </c>
    </row>
    <row r="20" spans="1:8" x14ac:dyDescent="0.25">
      <c r="A20" s="1" t="s">
        <v>1953</v>
      </c>
      <c r="B20" t="s">
        <v>1116</v>
      </c>
      <c r="C20" t="s">
        <v>1117</v>
      </c>
      <c r="D20" t="s">
        <v>28</v>
      </c>
      <c r="E20" s="6">
        <f t="shared" si="0"/>
        <v>449.40425531914894</v>
      </c>
      <c r="F20" s="1" t="s">
        <v>1118</v>
      </c>
      <c r="G20" s="1">
        <v>197.12</v>
      </c>
      <c r="H20" s="1" t="s">
        <v>1085</v>
      </c>
    </row>
    <row r="21" spans="1:8" x14ac:dyDescent="0.25">
      <c r="A21" s="1" t="s">
        <v>1953</v>
      </c>
      <c r="B21" t="s">
        <v>1119</v>
      </c>
      <c r="C21" t="s">
        <v>1120</v>
      </c>
      <c r="D21" t="s">
        <v>9</v>
      </c>
      <c r="E21" s="6">
        <f t="shared" si="0"/>
        <v>726.51063829787245</v>
      </c>
      <c r="F21" s="7" t="s">
        <v>2026</v>
      </c>
      <c r="G21" s="1">
        <v>327.36</v>
      </c>
      <c r="H21" s="1" t="s">
        <v>1085</v>
      </c>
    </row>
    <row r="22" spans="1:8" x14ac:dyDescent="0.25">
      <c r="A22" s="1" t="s">
        <v>1953</v>
      </c>
      <c r="B22" t="s">
        <v>1121</v>
      </c>
      <c r="C22" t="s">
        <v>2038</v>
      </c>
      <c r="D22" t="s">
        <v>0</v>
      </c>
      <c r="E22" s="6">
        <f t="shared" si="0"/>
        <v>605.74468085106389</v>
      </c>
      <c r="F22" s="1" t="s">
        <v>2017</v>
      </c>
      <c r="G22" s="1">
        <v>270.60000000000002</v>
      </c>
      <c r="H22" s="1" t="s">
        <v>1085</v>
      </c>
    </row>
    <row r="23" spans="1:8" x14ac:dyDescent="0.25">
      <c r="A23" s="1" t="s">
        <v>1953</v>
      </c>
      <c r="B23" t="s">
        <v>1122</v>
      </c>
      <c r="C23" t="s">
        <v>1123</v>
      </c>
      <c r="D23" t="s">
        <v>0</v>
      </c>
      <c r="E23" s="6">
        <f t="shared" si="0"/>
        <v>285.57446808510645</v>
      </c>
      <c r="F23" s="1" t="s">
        <v>2018</v>
      </c>
      <c r="G23" s="1">
        <v>120.12</v>
      </c>
      <c r="H23" s="1" t="s">
        <v>1085</v>
      </c>
    </row>
    <row r="24" spans="1:8" x14ac:dyDescent="0.25">
      <c r="A24" s="1" t="s">
        <v>1953</v>
      </c>
      <c r="B24" t="s">
        <v>1124</v>
      </c>
      <c r="C24" t="s">
        <v>1123</v>
      </c>
      <c r="D24" t="s">
        <v>6</v>
      </c>
      <c r="E24" s="6">
        <f t="shared" si="0"/>
        <v>323.95744680851067</v>
      </c>
      <c r="F24" s="1" t="s">
        <v>2018</v>
      </c>
      <c r="G24" s="1">
        <v>138.16</v>
      </c>
      <c r="H24" s="1" t="s">
        <v>1085</v>
      </c>
    </row>
    <row r="25" spans="1:8" x14ac:dyDescent="0.25">
      <c r="A25" s="1" t="s">
        <v>1953</v>
      </c>
      <c r="B25" t="s">
        <v>1125</v>
      </c>
      <c r="C25" t="s">
        <v>1123</v>
      </c>
      <c r="D25" t="s">
        <v>0</v>
      </c>
      <c r="E25" s="6">
        <f t="shared" si="0"/>
        <v>285.57446808510645</v>
      </c>
      <c r="F25" s="1" t="s">
        <v>1126</v>
      </c>
      <c r="G25" s="1">
        <v>120.12</v>
      </c>
      <c r="H25" s="1" t="s">
        <v>1085</v>
      </c>
    </row>
    <row r="26" spans="1:8" x14ac:dyDescent="0.25">
      <c r="A26" s="1" t="s">
        <v>1953</v>
      </c>
      <c r="B26" t="s">
        <v>1127</v>
      </c>
      <c r="C26" t="s">
        <v>1128</v>
      </c>
      <c r="D26" t="s">
        <v>19</v>
      </c>
      <c r="E26" s="6">
        <f t="shared" si="0"/>
        <v>674.08510638297878</v>
      </c>
      <c r="F26" s="1" t="s">
        <v>64</v>
      </c>
      <c r="G26" s="1">
        <v>302.72000000000003</v>
      </c>
      <c r="H26" s="1" t="s">
        <v>1085</v>
      </c>
    </row>
    <row r="27" spans="1:8" x14ac:dyDescent="0.25">
      <c r="A27" s="1" t="s">
        <v>1953</v>
      </c>
      <c r="B27" t="s">
        <v>1129</v>
      </c>
      <c r="C27" t="s">
        <v>1130</v>
      </c>
      <c r="D27" t="s">
        <v>21</v>
      </c>
      <c r="E27" s="6">
        <f t="shared" si="0"/>
        <v>1171.1914893617022</v>
      </c>
      <c r="F27" s="1" t="s">
        <v>1131</v>
      </c>
      <c r="G27" s="1">
        <v>536.36</v>
      </c>
      <c r="H27" s="1" t="s">
        <v>1085</v>
      </c>
    </row>
    <row r="28" spans="1:8" x14ac:dyDescent="0.25">
      <c r="A28" s="1" t="s">
        <v>1953</v>
      </c>
      <c r="B28" t="s">
        <v>1132</v>
      </c>
      <c r="C28" t="s">
        <v>1133</v>
      </c>
      <c r="D28" t="s">
        <v>21</v>
      </c>
      <c r="E28" s="6">
        <f t="shared" si="0"/>
        <v>437.2340425531915</v>
      </c>
      <c r="F28" s="1" t="s">
        <v>1134</v>
      </c>
      <c r="G28" s="1">
        <v>191.4</v>
      </c>
      <c r="H28" s="1" t="s">
        <v>1085</v>
      </c>
    </row>
    <row r="29" spans="1:8" x14ac:dyDescent="0.25">
      <c r="A29" s="1" t="s">
        <v>1953</v>
      </c>
      <c r="B29" t="s">
        <v>1135</v>
      </c>
      <c r="C29" t="s">
        <v>1136</v>
      </c>
      <c r="D29" t="s">
        <v>21</v>
      </c>
      <c r="E29" s="6">
        <f t="shared" si="0"/>
        <v>630.08510638297878</v>
      </c>
      <c r="F29" s="1" t="s">
        <v>1137</v>
      </c>
      <c r="G29" s="1">
        <v>282.04000000000002</v>
      </c>
      <c r="H29" s="1" t="s">
        <v>1085</v>
      </c>
    </row>
  </sheetData>
  <sheetProtection algorithmName="SHA-512" hashValue="XYk2zJ6Tm+yKiqxk3iIZMMbVUsaBR86x9QuwWPB/qaBoe2cvR+iCjC5J2x+3JstBC245XWF0ZJMZNEESZHM1AA==" saltValue="9FJ9FBBqRujGiUVN4QC1Rw==" spinCount="100000" sheet="1" objects="1" scenarios="1" formatCell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zoomScale="85" zoomScaleNormal="85" workbookViewId="0">
      <pane ySplit="1" topLeftCell="A2" activePane="bottomLeft" state="frozen"/>
      <selection pane="bottomLeft" activeCell="J15" sqref="J15"/>
    </sheetView>
  </sheetViews>
  <sheetFormatPr defaultRowHeight="15" x14ac:dyDescent="0.25"/>
  <cols>
    <col min="1" max="1" width="9.7109375" customWidth="1"/>
    <col min="2" max="2" width="19.42578125" customWidth="1"/>
    <col min="3" max="3" width="55.85546875" bestFit="1" customWidth="1"/>
    <col min="4" max="4" width="36" bestFit="1" customWidth="1"/>
    <col min="5" max="5" width="12.7109375" style="9" customWidth="1"/>
    <col min="6" max="6" width="41.42578125" style="1" bestFit="1" customWidth="1"/>
    <col min="7" max="7" width="16.8554687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10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1951</v>
      </c>
      <c r="B2" t="s">
        <v>810</v>
      </c>
      <c r="C2" t="s">
        <v>811</v>
      </c>
      <c r="D2" t="s">
        <v>270</v>
      </c>
      <c r="E2" s="9">
        <f>(G2/0.47)*1.02</f>
        <v>698.98212765957453</v>
      </c>
      <c r="F2" s="1" t="s">
        <v>800</v>
      </c>
      <c r="G2" s="1">
        <v>322.08</v>
      </c>
      <c r="H2" s="1" t="s">
        <v>809</v>
      </c>
    </row>
    <row r="3" spans="1:8" x14ac:dyDescent="0.25">
      <c r="A3" s="1" t="s">
        <v>1951</v>
      </c>
      <c r="B3" t="s">
        <v>812</v>
      </c>
      <c r="C3" t="s">
        <v>813</v>
      </c>
      <c r="D3" t="s">
        <v>108</v>
      </c>
      <c r="E3" s="9">
        <f t="shared" ref="E3:E63" si="0">(G3/0.47)*1.02</f>
        <v>780.14808510638306</v>
      </c>
      <c r="F3" s="1" t="s">
        <v>800</v>
      </c>
      <c r="G3" s="1">
        <v>359.48</v>
      </c>
      <c r="H3" s="1" t="s">
        <v>809</v>
      </c>
    </row>
    <row r="4" spans="1:8" x14ac:dyDescent="0.25">
      <c r="A4" s="1" t="s">
        <v>1951</v>
      </c>
      <c r="B4" t="s">
        <v>814</v>
      </c>
      <c r="C4" t="s">
        <v>815</v>
      </c>
      <c r="D4" t="s">
        <v>5</v>
      </c>
      <c r="E4" s="9">
        <f t="shared" si="0"/>
        <v>335.16765957446808</v>
      </c>
      <c r="F4" s="1" t="s">
        <v>816</v>
      </c>
      <c r="G4" s="1">
        <v>154.44</v>
      </c>
      <c r="H4" s="1" t="s">
        <v>809</v>
      </c>
    </row>
    <row r="5" spans="1:8" x14ac:dyDescent="0.25">
      <c r="A5" s="1" t="s">
        <v>1951</v>
      </c>
      <c r="B5" t="s">
        <v>817</v>
      </c>
      <c r="C5" t="s">
        <v>818</v>
      </c>
      <c r="D5" t="s">
        <v>8</v>
      </c>
      <c r="E5" s="9">
        <f t="shared" si="0"/>
        <v>374.31829787234045</v>
      </c>
      <c r="F5" s="1" t="s">
        <v>816</v>
      </c>
      <c r="G5" s="1">
        <v>172.48</v>
      </c>
      <c r="H5" s="1" t="s">
        <v>809</v>
      </c>
    </row>
    <row r="6" spans="1:8" x14ac:dyDescent="0.25">
      <c r="A6" s="1" t="s">
        <v>1951</v>
      </c>
      <c r="B6" t="s">
        <v>819</v>
      </c>
      <c r="C6" t="s">
        <v>820</v>
      </c>
      <c r="D6" t="s">
        <v>30</v>
      </c>
      <c r="E6" s="9">
        <f t="shared" si="0"/>
        <v>1074.2553191489362</v>
      </c>
      <c r="F6" s="1" t="s">
        <v>821</v>
      </c>
      <c r="G6" s="1">
        <v>495</v>
      </c>
      <c r="H6" s="1" t="s">
        <v>809</v>
      </c>
    </row>
    <row r="7" spans="1:8" x14ac:dyDescent="0.25">
      <c r="A7" s="1" t="s">
        <v>1951</v>
      </c>
      <c r="B7" t="s">
        <v>822</v>
      </c>
      <c r="C7" t="s">
        <v>823</v>
      </c>
      <c r="D7" t="s">
        <v>19</v>
      </c>
      <c r="E7" s="9">
        <f t="shared" si="0"/>
        <v>386.73191489361704</v>
      </c>
      <c r="F7" s="1" t="s">
        <v>64</v>
      </c>
      <c r="G7" s="1">
        <v>178.2</v>
      </c>
      <c r="H7" s="1" t="s">
        <v>809</v>
      </c>
    </row>
    <row r="8" spans="1:8" x14ac:dyDescent="0.25">
      <c r="A8" s="1" t="s">
        <v>1951</v>
      </c>
      <c r="B8" t="s">
        <v>824</v>
      </c>
      <c r="C8" t="s">
        <v>825</v>
      </c>
      <c r="D8" t="s">
        <v>19</v>
      </c>
      <c r="E8" s="9">
        <f t="shared" si="0"/>
        <v>341.85191489361711</v>
      </c>
      <c r="F8" s="1" t="s">
        <v>826</v>
      </c>
      <c r="G8" s="1">
        <v>157.52000000000001</v>
      </c>
      <c r="H8" s="1" t="s">
        <v>809</v>
      </c>
    </row>
    <row r="9" spans="1:8" x14ac:dyDescent="0.25">
      <c r="A9" s="1" t="s">
        <v>1951</v>
      </c>
      <c r="B9" t="s">
        <v>827</v>
      </c>
      <c r="C9" t="s">
        <v>825</v>
      </c>
      <c r="D9" t="s">
        <v>21</v>
      </c>
      <c r="E9" s="9">
        <f t="shared" si="0"/>
        <v>384.82212765957445</v>
      </c>
      <c r="F9" s="1" t="s">
        <v>826</v>
      </c>
      <c r="G9" s="1">
        <v>177.32</v>
      </c>
      <c r="H9" s="1" t="s">
        <v>809</v>
      </c>
    </row>
    <row r="10" spans="1:8" x14ac:dyDescent="0.25">
      <c r="A10" s="1" t="s">
        <v>1951</v>
      </c>
      <c r="B10" t="s">
        <v>828</v>
      </c>
      <c r="C10" t="s">
        <v>829</v>
      </c>
      <c r="D10" t="s">
        <v>5</v>
      </c>
      <c r="E10" s="9">
        <v>1100</v>
      </c>
      <c r="F10" s="1" t="s">
        <v>2024</v>
      </c>
      <c r="G10" s="1">
        <v>361.24</v>
      </c>
      <c r="H10" s="1" t="s">
        <v>809</v>
      </c>
    </row>
    <row r="11" spans="1:8" x14ac:dyDescent="0.25">
      <c r="A11" s="1" t="s">
        <v>1951</v>
      </c>
      <c r="B11" t="s">
        <v>831</v>
      </c>
      <c r="C11" t="s">
        <v>832</v>
      </c>
      <c r="D11" t="s">
        <v>8</v>
      </c>
      <c r="E11" s="9">
        <v>1100</v>
      </c>
      <c r="F11" s="1" t="s">
        <v>830</v>
      </c>
      <c r="G11" s="1">
        <v>407.44</v>
      </c>
      <c r="H11" s="1" t="s">
        <v>809</v>
      </c>
    </row>
    <row r="12" spans="1:8" x14ac:dyDescent="0.25">
      <c r="A12" s="1" t="s">
        <v>1951</v>
      </c>
      <c r="B12" t="s">
        <v>833</v>
      </c>
      <c r="C12" t="s">
        <v>834</v>
      </c>
      <c r="D12" t="s">
        <v>19</v>
      </c>
      <c r="E12" s="9">
        <f t="shared" si="0"/>
        <v>552.88340425531908</v>
      </c>
      <c r="F12" s="1" t="s">
        <v>64</v>
      </c>
      <c r="G12" s="1">
        <v>254.76</v>
      </c>
      <c r="H12" s="1" t="s">
        <v>809</v>
      </c>
    </row>
    <row r="13" spans="1:8" x14ac:dyDescent="0.25">
      <c r="A13" s="1" t="s">
        <v>1951</v>
      </c>
      <c r="B13" t="s">
        <v>835</v>
      </c>
      <c r="C13" t="s">
        <v>834</v>
      </c>
      <c r="D13" t="s">
        <v>21</v>
      </c>
      <c r="E13" s="9">
        <f t="shared" si="0"/>
        <v>626.41021276595745</v>
      </c>
      <c r="F13" s="1" t="s">
        <v>64</v>
      </c>
      <c r="G13" s="1">
        <v>288.64</v>
      </c>
      <c r="H13" s="1" t="s">
        <v>809</v>
      </c>
    </row>
    <row r="14" spans="1:8" x14ac:dyDescent="0.25">
      <c r="A14" s="1" t="s">
        <v>1951</v>
      </c>
      <c r="B14" t="s">
        <v>836</v>
      </c>
      <c r="C14" t="s">
        <v>837</v>
      </c>
      <c r="D14" t="s">
        <v>0</v>
      </c>
      <c r="E14" s="9">
        <f t="shared" si="0"/>
        <v>260.68595744680857</v>
      </c>
      <c r="F14" s="1" t="s">
        <v>64</v>
      </c>
      <c r="G14" s="1">
        <v>120.12</v>
      </c>
      <c r="H14" s="1" t="s">
        <v>809</v>
      </c>
    </row>
    <row r="15" spans="1:8" x14ac:dyDescent="0.25">
      <c r="A15" s="1" t="s">
        <v>1951</v>
      </c>
      <c r="B15" t="s">
        <v>838</v>
      </c>
      <c r="C15" t="s">
        <v>839</v>
      </c>
      <c r="D15" t="s">
        <v>19</v>
      </c>
      <c r="E15" s="9">
        <f t="shared" si="0"/>
        <v>559.56765957446805</v>
      </c>
      <c r="F15" s="1" t="s">
        <v>64</v>
      </c>
      <c r="G15" s="1">
        <v>257.83999999999997</v>
      </c>
      <c r="H15" s="1" t="s">
        <v>809</v>
      </c>
    </row>
    <row r="16" spans="1:8" x14ac:dyDescent="0.25">
      <c r="A16" s="1" t="s">
        <v>1951</v>
      </c>
      <c r="B16" t="s">
        <v>840</v>
      </c>
      <c r="C16" t="s">
        <v>841</v>
      </c>
      <c r="D16" t="s">
        <v>0</v>
      </c>
      <c r="E16" s="9">
        <f t="shared" si="0"/>
        <v>260.68595744680857</v>
      </c>
      <c r="F16" s="1" t="s">
        <v>64</v>
      </c>
      <c r="G16" s="1">
        <v>120.12</v>
      </c>
      <c r="H16" s="1" t="s">
        <v>809</v>
      </c>
    </row>
    <row r="17" spans="1:8" x14ac:dyDescent="0.25">
      <c r="A17" s="1" t="s">
        <v>1951</v>
      </c>
      <c r="B17" t="s">
        <v>844</v>
      </c>
      <c r="C17" t="s">
        <v>845</v>
      </c>
      <c r="D17" t="s">
        <v>270</v>
      </c>
      <c r="E17" s="9">
        <f t="shared" si="0"/>
        <v>698.98212765957453</v>
      </c>
      <c r="F17" s="1" t="s">
        <v>843</v>
      </c>
      <c r="G17" s="1">
        <v>322.08</v>
      </c>
      <c r="H17" s="1" t="s">
        <v>809</v>
      </c>
    </row>
    <row r="18" spans="1:8" x14ac:dyDescent="0.25">
      <c r="A18" s="1" t="s">
        <v>1951</v>
      </c>
      <c r="B18" t="s">
        <v>846</v>
      </c>
      <c r="C18" t="s">
        <v>842</v>
      </c>
      <c r="D18" t="s">
        <v>21</v>
      </c>
      <c r="E18" s="9">
        <f t="shared" si="0"/>
        <v>686.56851063829788</v>
      </c>
      <c r="F18" s="1" t="s">
        <v>843</v>
      </c>
      <c r="G18" s="1">
        <v>316.36</v>
      </c>
      <c r="H18" s="1" t="s">
        <v>809</v>
      </c>
    </row>
    <row r="19" spans="1:8" x14ac:dyDescent="0.25">
      <c r="A19" s="1" t="s">
        <v>1951</v>
      </c>
      <c r="B19" t="s">
        <v>847</v>
      </c>
      <c r="C19" t="s">
        <v>848</v>
      </c>
      <c r="D19" t="s">
        <v>5</v>
      </c>
      <c r="E19" s="9">
        <f t="shared" si="0"/>
        <v>335.16765957446808</v>
      </c>
      <c r="F19" s="1" t="s">
        <v>849</v>
      </c>
      <c r="G19" s="1">
        <v>154.44</v>
      </c>
      <c r="H19" s="1" t="s">
        <v>809</v>
      </c>
    </row>
    <row r="20" spans="1:8" x14ac:dyDescent="0.25">
      <c r="A20" s="1" t="s">
        <v>1951</v>
      </c>
      <c r="B20" t="s">
        <v>850</v>
      </c>
      <c r="C20" t="s">
        <v>851</v>
      </c>
      <c r="D20" t="s">
        <v>19</v>
      </c>
      <c r="E20" s="9">
        <f t="shared" si="0"/>
        <v>605.40255319148935</v>
      </c>
      <c r="F20" s="1" t="s">
        <v>852</v>
      </c>
      <c r="G20" s="1">
        <v>278.95999999999998</v>
      </c>
      <c r="H20" s="1" t="s">
        <v>809</v>
      </c>
    </row>
    <row r="21" spans="1:8" x14ac:dyDescent="0.25">
      <c r="A21" s="1" t="s">
        <v>1951</v>
      </c>
      <c r="B21" t="s">
        <v>853</v>
      </c>
      <c r="C21" t="s">
        <v>854</v>
      </c>
      <c r="D21" t="s">
        <v>19</v>
      </c>
      <c r="E21" s="9">
        <f t="shared" si="0"/>
        <v>308.43063829787235</v>
      </c>
      <c r="F21" s="1" t="s">
        <v>855</v>
      </c>
      <c r="G21" s="1">
        <v>142.12</v>
      </c>
      <c r="H21" s="1" t="s">
        <v>809</v>
      </c>
    </row>
    <row r="22" spans="1:8" x14ac:dyDescent="0.25">
      <c r="A22" s="1" t="s">
        <v>1951</v>
      </c>
      <c r="B22" t="s">
        <v>856</v>
      </c>
      <c r="C22" t="s">
        <v>857</v>
      </c>
      <c r="D22" t="s">
        <v>19</v>
      </c>
      <c r="E22" s="9">
        <f t="shared" si="0"/>
        <v>566.25191489361703</v>
      </c>
      <c r="F22" s="1" t="s">
        <v>64</v>
      </c>
      <c r="G22" s="1">
        <v>260.92</v>
      </c>
      <c r="H22" s="1" t="s">
        <v>809</v>
      </c>
    </row>
    <row r="23" spans="1:8" x14ac:dyDescent="0.25">
      <c r="A23" s="1" t="s">
        <v>1951</v>
      </c>
      <c r="B23" t="s">
        <v>858</v>
      </c>
      <c r="C23" t="s">
        <v>857</v>
      </c>
      <c r="D23" t="s">
        <v>21</v>
      </c>
      <c r="E23" s="9">
        <f t="shared" si="0"/>
        <v>641.68851063829788</v>
      </c>
      <c r="F23" s="1" t="s">
        <v>64</v>
      </c>
      <c r="G23" s="1">
        <v>295.68</v>
      </c>
      <c r="H23" s="1" t="s">
        <v>809</v>
      </c>
    </row>
    <row r="24" spans="1:8" x14ac:dyDescent="0.25">
      <c r="A24" s="1" t="s">
        <v>1951</v>
      </c>
      <c r="B24" t="s">
        <v>859</v>
      </c>
      <c r="C24" t="s">
        <v>860</v>
      </c>
      <c r="D24" t="s">
        <v>0</v>
      </c>
      <c r="E24" s="9">
        <f t="shared" si="0"/>
        <v>260.68595744680857</v>
      </c>
      <c r="F24" s="1" t="s">
        <v>64</v>
      </c>
      <c r="G24" s="1">
        <v>120.12</v>
      </c>
      <c r="H24" s="1" t="s">
        <v>809</v>
      </c>
    </row>
    <row r="25" spans="1:8" x14ac:dyDescent="0.25">
      <c r="A25" s="1" t="s">
        <v>1951</v>
      </c>
      <c r="B25" t="s">
        <v>861</v>
      </c>
      <c r="C25" t="s">
        <v>860</v>
      </c>
      <c r="D25" t="s">
        <v>6</v>
      </c>
      <c r="E25" s="9">
        <f t="shared" si="0"/>
        <v>299.83659574468089</v>
      </c>
      <c r="F25" s="1" t="s">
        <v>64</v>
      </c>
      <c r="G25" s="1">
        <v>138.16</v>
      </c>
      <c r="H25" s="1" t="s">
        <v>809</v>
      </c>
    </row>
    <row r="26" spans="1:8" x14ac:dyDescent="0.25">
      <c r="A26" s="1" t="s">
        <v>1951</v>
      </c>
      <c r="B26" t="s">
        <v>862</v>
      </c>
      <c r="C26" t="s">
        <v>863</v>
      </c>
      <c r="D26" t="s">
        <v>21</v>
      </c>
      <c r="E26" s="9">
        <f t="shared" si="0"/>
        <v>954.89361702127655</v>
      </c>
      <c r="F26" s="1" t="s">
        <v>64</v>
      </c>
      <c r="G26" s="1">
        <v>440</v>
      </c>
      <c r="H26" s="1" t="s">
        <v>809</v>
      </c>
    </row>
    <row r="27" spans="1:8" x14ac:dyDescent="0.25">
      <c r="A27" s="1" t="s">
        <v>1951</v>
      </c>
      <c r="B27" t="s">
        <v>864</v>
      </c>
      <c r="C27" t="s">
        <v>863</v>
      </c>
      <c r="D27" t="s">
        <v>23</v>
      </c>
      <c r="E27" s="9">
        <f t="shared" si="0"/>
        <v>1014.0970212765958</v>
      </c>
      <c r="F27" s="1" t="s">
        <v>64</v>
      </c>
      <c r="G27" s="1">
        <v>467.28000000000003</v>
      </c>
      <c r="H27" s="1" t="s">
        <v>809</v>
      </c>
    </row>
    <row r="28" spans="1:8" x14ac:dyDescent="0.25">
      <c r="A28" s="1" t="s">
        <v>1951</v>
      </c>
      <c r="B28" t="s">
        <v>865</v>
      </c>
      <c r="C28" t="s">
        <v>866</v>
      </c>
      <c r="D28" t="s">
        <v>23</v>
      </c>
      <c r="E28" s="9">
        <f t="shared" si="0"/>
        <v>956.80340425531926</v>
      </c>
      <c r="F28" s="1" t="s">
        <v>64</v>
      </c>
      <c r="G28" s="1">
        <v>440.88</v>
      </c>
      <c r="H28" s="1" t="s">
        <v>809</v>
      </c>
    </row>
    <row r="29" spans="1:8" x14ac:dyDescent="0.25">
      <c r="A29" s="1" t="s">
        <v>1951</v>
      </c>
      <c r="B29" t="s">
        <v>867</v>
      </c>
      <c r="C29" t="s">
        <v>866</v>
      </c>
      <c r="D29" t="s">
        <v>21</v>
      </c>
      <c r="E29" s="9">
        <f t="shared" si="0"/>
        <v>900.46468085106403</v>
      </c>
      <c r="F29" s="1" t="s">
        <v>64</v>
      </c>
      <c r="G29" s="1">
        <v>414.92</v>
      </c>
      <c r="H29" s="1" t="s">
        <v>809</v>
      </c>
    </row>
    <row r="30" spans="1:8" x14ac:dyDescent="0.25">
      <c r="A30" s="1" t="s">
        <v>1951</v>
      </c>
      <c r="B30" t="s">
        <v>868</v>
      </c>
      <c r="C30" t="s">
        <v>869</v>
      </c>
      <c r="D30" t="s">
        <v>19</v>
      </c>
      <c r="E30" s="9">
        <f t="shared" si="0"/>
        <v>381.00255319148943</v>
      </c>
      <c r="F30" s="1" t="s">
        <v>64</v>
      </c>
      <c r="G30" s="1">
        <v>175.56</v>
      </c>
      <c r="H30" s="1" t="s">
        <v>809</v>
      </c>
    </row>
    <row r="31" spans="1:8" x14ac:dyDescent="0.25">
      <c r="A31" s="1" t="s">
        <v>1951</v>
      </c>
      <c r="B31" t="s">
        <v>870</v>
      </c>
      <c r="C31" t="s">
        <v>869</v>
      </c>
      <c r="D31" t="s">
        <v>21</v>
      </c>
      <c r="E31" s="9">
        <f t="shared" si="0"/>
        <v>429.7021276595745</v>
      </c>
      <c r="F31" s="1" t="s">
        <v>64</v>
      </c>
      <c r="G31" s="1">
        <v>198</v>
      </c>
      <c r="H31" s="1" t="s">
        <v>809</v>
      </c>
    </row>
    <row r="32" spans="1:8" x14ac:dyDescent="0.25">
      <c r="A32" s="1" t="s">
        <v>1951</v>
      </c>
      <c r="B32" t="s">
        <v>871</v>
      </c>
      <c r="C32" t="s">
        <v>869</v>
      </c>
      <c r="D32" t="s">
        <v>30</v>
      </c>
      <c r="E32" s="9">
        <f t="shared" si="0"/>
        <v>508.95829787234049</v>
      </c>
      <c r="F32" s="1" t="s">
        <v>872</v>
      </c>
      <c r="G32" s="1">
        <v>234.52</v>
      </c>
      <c r="H32" s="1" t="s">
        <v>809</v>
      </c>
    </row>
    <row r="33" spans="1:8" x14ac:dyDescent="0.25">
      <c r="A33" s="1" t="s">
        <v>1951</v>
      </c>
      <c r="B33" t="s">
        <v>873</v>
      </c>
      <c r="C33" t="s">
        <v>874</v>
      </c>
      <c r="D33" t="s">
        <v>21</v>
      </c>
      <c r="E33" s="9">
        <f t="shared" si="0"/>
        <v>400.10042553191494</v>
      </c>
      <c r="F33" s="1" t="s">
        <v>64</v>
      </c>
      <c r="G33" s="1">
        <v>184.36</v>
      </c>
      <c r="H33" s="1" t="s">
        <v>809</v>
      </c>
    </row>
    <row r="34" spans="1:8" x14ac:dyDescent="0.25">
      <c r="A34" s="1" t="s">
        <v>1951</v>
      </c>
      <c r="B34" t="s">
        <v>875</v>
      </c>
      <c r="C34" t="s">
        <v>876</v>
      </c>
      <c r="D34" t="s">
        <v>21</v>
      </c>
      <c r="E34" s="9">
        <f t="shared" si="0"/>
        <v>474.5821276595745</v>
      </c>
      <c r="F34" s="1" t="s">
        <v>64</v>
      </c>
      <c r="G34" s="1">
        <v>218.68</v>
      </c>
      <c r="H34" s="1" t="s">
        <v>809</v>
      </c>
    </row>
    <row r="35" spans="1:8" x14ac:dyDescent="0.25">
      <c r="A35" s="1" t="s">
        <v>1951</v>
      </c>
      <c r="B35" t="s">
        <v>877</v>
      </c>
      <c r="C35" t="s">
        <v>876</v>
      </c>
      <c r="D35" t="s">
        <v>30</v>
      </c>
      <c r="E35" s="9">
        <f t="shared" si="0"/>
        <v>563.38723404255336</v>
      </c>
      <c r="F35" s="1" t="s">
        <v>64</v>
      </c>
      <c r="G35" s="1">
        <v>259.60000000000002</v>
      </c>
      <c r="H35" s="1" t="s">
        <v>809</v>
      </c>
    </row>
    <row r="36" spans="1:8" x14ac:dyDescent="0.25">
      <c r="A36" s="1" t="s">
        <v>1951</v>
      </c>
      <c r="B36" t="s">
        <v>878</v>
      </c>
      <c r="C36" t="s">
        <v>879</v>
      </c>
      <c r="D36" t="s">
        <v>21</v>
      </c>
      <c r="E36" s="9">
        <f t="shared" si="0"/>
        <v>444.98042553191488</v>
      </c>
      <c r="F36" s="1" t="s">
        <v>880</v>
      </c>
      <c r="G36" s="1">
        <v>205.04</v>
      </c>
      <c r="H36" s="1" t="s">
        <v>809</v>
      </c>
    </row>
    <row r="37" spans="1:8" x14ac:dyDescent="0.25">
      <c r="A37" s="1" t="s">
        <v>1951</v>
      </c>
      <c r="B37" t="s">
        <v>881</v>
      </c>
      <c r="C37" t="s">
        <v>882</v>
      </c>
      <c r="D37" t="s">
        <v>21</v>
      </c>
      <c r="E37" s="9">
        <f t="shared" si="0"/>
        <v>377.18297872340429</v>
      </c>
      <c r="F37" s="1" t="s">
        <v>883</v>
      </c>
      <c r="G37" s="1">
        <v>173.8</v>
      </c>
      <c r="H37" s="1" t="s">
        <v>809</v>
      </c>
    </row>
    <row r="38" spans="1:8" x14ac:dyDescent="0.25">
      <c r="A38" s="1" t="s">
        <v>1951</v>
      </c>
      <c r="B38" t="s">
        <v>884</v>
      </c>
      <c r="C38" t="s">
        <v>882</v>
      </c>
      <c r="D38" t="s">
        <v>30</v>
      </c>
      <c r="E38" s="9">
        <f t="shared" si="0"/>
        <v>445.93531914893617</v>
      </c>
      <c r="F38" s="1" t="s">
        <v>883</v>
      </c>
      <c r="G38" s="1">
        <v>205.48</v>
      </c>
      <c r="H38" s="1" t="s">
        <v>809</v>
      </c>
    </row>
    <row r="39" spans="1:8" x14ac:dyDescent="0.25">
      <c r="A39" s="1" t="s">
        <v>1951</v>
      </c>
      <c r="B39" t="s">
        <v>885</v>
      </c>
      <c r="C39" t="s">
        <v>886</v>
      </c>
      <c r="D39" t="s">
        <v>21</v>
      </c>
      <c r="E39" s="9">
        <f t="shared" si="0"/>
        <v>437.34127659574472</v>
      </c>
      <c r="F39" s="1" t="s">
        <v>64</v>
      </c>
      <c r="G39" s="1">
        <v>201.52</v>
      </c>
      <c r="H39" s="1" t="s">
        <v>809</v>
      </c>
    </row>
    <row r="40" spans="1:8" x14ac:dyDescent="0.25">
      <c r="A40" s="1" t="s">
        <v>1951</v>
      </c>
      <c r="B40" t="s">
        <v>887</v>
      </c>
      <c r="C40" t="s">
        <v>886</v>
      </c>
      <c r="D40" t="s">
        <v>30</v>
      </c>
      <c r="E40" s="9">
        <f t="shared" si="0"/>
        <v>518.50723404255325</v>
      </c>
      <c r="F40" s="1" t="s">
        <v>888</v>
      </c>
      <c r="G40" s="1">
        <v>238.92</v>
      </c>
      <c r="H40" s="1" t="s">
        <v>809</v>
      </c>
    </row>
    <row r="41" spans="1:8" x14ac:dyDescent="0.25">
      <c r="A41" s="1" t="s">
        <v>1951</v>
      </c>
      <c r="B41" t="s">
        <v>889</v>
      </c>
      <c r="C41" t="s">
        <v>890</v>
      </c>
      <c r="D41" t="s">
        <v>21</v>
      </c>
      <c r="E41" s="9">
        <f t="shared" si="0"/>
        <v>943.43489361702143</v>
      </c>
      <c r="F41" s="1" t="s">
        <v>64</v>
      </c>
      <c r="G41" s="1">
        <v>434.72</v>
      </c>
      <c r="H41" s="1" t="s">
        <v>809</v>
      </c>
    </row>
    <row r="42" spans="1:8" ht="14.25" customHeight="1" x14ac:dyDescent="0.25">
      <c r="A42" s="1" t="s">
        <v>1951</v>
      </c>
      <c r="B42" t="s">
        <v>891</v>
      </c>
      <c r="C42" t="s">
        <v>890</v>
      </c>
      <c r="D42" t="s">
        <v>30</v>
      </c>
      <c r="E42" s="9">
        <f t="shared" si="0"/>
        <v>1125.819574468085</v>
      </c>
      <c r="F42" s="1" t="s">
        <v>64</v>
      </c>
      <c r="G42" s="1">
        <v>518.76</v>
      </c>
      <c r="H42" s="1" t="s">
        <v>809</v>
      </c>
    </row>
    <row r="43" spans="1:8" x14ac:dyDescent="0.25">
      <c r="A43" s="1" t="s">
        <v>1951</v>
      </c>
      <c r="B43" t="s">
        <v>893</v>
      </c>
      <c r="C43" t="s">
        <v>894</v>
      </c>
      <c r="D43" t="s">
        <v>270</v>
      </c>
      <c r="E43" s="9">
        <f t="shared" si="0"/>
        <v>659.83148936170221</v>
      </c>
      <c r="F43" s="1" t="s">
        <v>892</v>
      </c>
      <c r="G43" s="1">
        <v>304.04000000000002</v>
      </c>
      <c r="H43" s="1" t="s">
        <v>809</v>
      </c>
    </row>
    <row r="44" spans="1:8" x14ac:dyDescent="0.25">
      <c r="A44" s="1" t="s">
        <v>1951</v>
      </c>
      <c r="B44" t="s">
        <v>895</v>
      </c>
      <c r="C44" t="s">
        <v>896</v>
      </c>
      <c r="D44" t="s">
        <v>5</v>
      </c>
      <c r="E44" s="9">
        <f t="shared" si="0"/>
        <v>335.16765957446808</v>
      </c>
      <c r="F44" s="1" t="s">
        <v>897</v>
      </c>
      <c r="G44" s="1">
        <v>154.44</v>
      </c>
      <c r="H44" s="1" t="s">
        <v>809</v>
      </c>
    </row>
    <row r="45" spans="1:8" x14ac:dyDescent="0.25">
      <c r="A45" s="1" t="s">
        <v>1951</v>
      </c>
      <c r="B45" t="s">
        <v>898</v>
      </c>
      <c r="C45" t="s">
        <v>899</v>
      </c>
      <c r="D45" t="s">
        <v>0</v>
      </c>
      <c r="E45" s="9">
        <f t="shared" si="0"/>
        <v>260.68595744680857</v>
      </c>
      <c r="F45" s="1" t="s">
        <v>897</v>
      </c>
      <c r="G45" s="1">
        <v>120.12</v>
      </c>
      <c r="H45" s="1" t="s">
        <v>809</v>
      </c>
    </row>
    <row r="46" spans="1:8" x14ac:dyDescent="0.25">
      <c r="A46" s="1" t="s">
        <v>1951</v>
      </c>
      <c r="B46" t="s">
        <v>900</v>
      </c>
      <c r="C46" t="s">
        <v>901</v>
      </c>
      <c r="D46" t="s">
        <v>5</v>
      </c>
      <c r="E46" s="9">
        <f t="shared" si="0"/>
        <v>570.07148936170222</v>
      </c>
      <c r="F46" s="1" t="s">
        <v>902</v>
      </c>
      <c r="G46" s="1">
        <v>262.68</v>
      </c>
      <c r="H46" s="1" t="s">
        <v>809</v>
      </c>
    </row>
    <row r="47" spans="1:8" x14ac:dyDescent="0.25">
      <c r="A47" s="1" t="s">
        <v>1951</v>
      </c>
      <c r="B47" t="s">
        <v>903</v>
      </c>
      <c r="C47" t="s">
        <v>901</v>
      </c>
      <c r="D47" t="s">
        <v>8</v>
      </c>
      <c r="E47" s="9">
        <f t="shared" si="0"/>
        <v>640.7336170212767</v>
      </c>
      <c r="F47" s="1" t="s">
        <v>902</v>
      </c>
      <c r="G47" s="1">
        <v>295.24</v>
      </c>
      <c r="H47" s="1" t="s">
        <v>809</v>
      </c>
    </row>
    <row r="48" spans="1:8" x14ac:dyDescent="0.25">
      <c r="A48" s="1" t="s">
        <v>1951</v>
      </c>
      <c r="B48" t="s">
        <v>904</v>
      </c>
      <c r="C48" t="s">
        <v>905</v>
      </c>
      <c r="D48" t="s">
        <v>5</v>
      </c>
      <c r="E48" s="9">
        <f t="shared" si="0"/>
        <v>355.22042553191494</v>
      </c>
      <c r="F48" s="1" t="s">
        <v>906</v>
      </c>
      <c r="G48" s="1">
        <v>163.68</v>
      </c>
      <c r="H48" s="1" t="s">
        <v>809</v>
      </c>
    </row>
    <row r="49" spans="1:8" x14ac:dyDescent="0.25">
      <c r="A49" s="1" t="s">
        <v>1951</v>
      </c>
      <c r="B49" t="s">
        <v>907</v>
      </c>
      <c r="C49" t="s">
        <v>905</v>
      </c>
      <c r="D49" t="s">
        <v>8</v>
      </c>
      <c r="E49" s="9">
        <f t="shared" si="0"/>
        <v>397.23574468085104</v>
      </c>
      <c r="F49" s="1" t="s">
        <v>906</v>
      </c>
      <c r="G49" s="1">
        <v>183.04</v>
      </c>
      <c r="H49" s="1" t="s">
        <v>809</v>
      </c>
    </row>
    <row r="50" spans="1:8" x14ac:dyDescent="0.25">
      <c r="A50" s="1" t="s">
        <v>1951</v>
      </c>
      <c r="B50" t="s">
        <v>908</v>
      </c>
      <c r="C50" t="s">
        <v>909</v>
      </c>
      <c r="D50" t="s">
        <v>6</v>
      </c>
      <c r="E50" s="9">
        <f t="shared" si="0"/>
        <v>768.68936170212771</v>
      </c>
      <c r="F50" s="1" t="s">
        <v>64</v>
      </c>
      <c r="G50" s="1">
        <v>354.2</v>
      </c>
      <c r="H50" s="1" t="s">
        <v>809</v>
      </c>
    </row>
    <row r="51" spans="1:8" x14ac:dyDescent="0.25">
      <c r="A51" s="1" t="s">
        <v>1951</v>
      </c>
      <c r="B51" t="s">
        <v>1957</v>
      </c>
      <c r="C51" t="s">
        <v>1958</v>
      </c>
      <c r="D51" t="s">
        <v>1959</v>
      </c>
      <c r="E51" s="9">
        <f t="shared" si="0"/>
        <v>2353.8127659574466</v>
      </c>
      <c r="G51" s="1">
        <v>1084.5999999999999</v>
      </c>
      <c r="H51" s="1" t="s">
        <v>809</v>
      </c>
    </row>
    <row r="52" spans="1:8" x14ac:dyDescent="0.25">
      <c r="A52" s="1" t="s">
        <v>1951</v>
      </c>
      <c r="B52" t="s">
        <v>910</v>
      </c>
      <c r="C52" t="s">
        <v>911</v>
      </c>
      <c r="D52" t="s">
        <v>30</v>
      </c>
      <c r="E52" s="9">
        <f t="shared" si="0"/>
        <v>554.79319148936179</v>
      </c>
      <c r="F52" s="1" t="s">
        <v>912</v>
      </c>
      <c r="G52" s="1">
        <v>255.64000000000001</v>
      </c>
      <c r="H52" s="1" t="s">
        <v>809</v>
      </c>
    </row>
    <row r="53" spans="1:8" x14ac:dyDescent="0.25">
      <c r="A53" s="1" t="s">
        <v>1951</v>
      </c>
      <c r="B53" t="s">
        <v>913</v>
      </c>
      <c r="C53" t="s">
        <v>914</v>
      </c>
      <c r="D53" t="s">
        <v>108</v>
      </c>
      <c r="E53" s="9">
        <f t="shared" si="0"/>
        <v>698.02723404255323</v>
      </c>
      <c r="F53" s="1" t="s">
        <v>915</v>
      </c>
      <c r="G53" s="1">
        <v>321.64</v>
      </c>
      <c r="H53" s="1" t="s">
        <v>809</v>
      </c>
    </row>
    <row r="54" spans="1:8" x14ac:dyDescent="0.25">
      <c r="A54" s="1" t="s">
        <v>1951</v>
      </c>
      <c r="B54" t="s">
        <v>916</v>
      </c>
      <c r="C54" t="s">
        <v>917</v>
      </c>
      <c r="D54" t="s">
        <v>8</v>
      </c>
      <c r="E54" s="9">
        <f t="shared" si="0"/>
        <v>374.31829787234045</v>
      </c>
      <c r="F54" s="1" t="s">
        <v>918</v>
      </c>
      <c r="G54" s="1">
        <v>172.48</v>
      </c>
      <c r="H54" s="1" t="s">
        <v>809</v>
      </c>
    </row>
    <row r="55" spans="1:8" x14ac:dyDescent="0.25">
      <c r="A55" s="1" t="s">
        <v>1951</v>
      </c>
      <c r="B55" t="s">
        <v>919</v>
      </c>
      <c r="C55" t="s">
        <v>920</v>
      </c>
      <c r="D55" t="s">
        <v>0</v>
      </c>
      <c r="E55" s="9">
        <f t="shared" si="0"/>
        <v>502.27404255319158</v>
      </c>
      <c r="F55" s="1" t="s">
        <v>921</v>
      </c>
      <c r="G55" s="1">
        <v>231.44</v>
      </c>
      <c r="H55" s="1" t="s">
        <v>809</v>
      </c>
    </row>
    <row r="56" spans="1:8" x14ac:dyDescent="0.25">
      <c r="A56" s="1" t="s">
        <v>1951</v>
      </c>
      <c r="B56" t="s">
        <v>922</v>
      </c>
      <c r="C56" t="s">
        <v>923</v>
      </c>
      <c r="D56" t="s">
        <v>28</v>
      </c>
      <c r="E56" s="9">
        <f t="shared" si="0"/>
        <v>931.97617021276608</v>
      </c>
      <c r="F56" s="1" t="s">
        <v>64</v>
      </c>
      <c r="G56" s="1">
        <v>429.44</v>
      </c>
      <c r="H56" s="1" t="s">
        <v>809</v>
      </c>
    </row>
    <row r="57" spans="1:8" x14ac:dyDescent="0.25">
      <c r="A57" s="1" t="s">
        <v>1951</v>
      </c>
      <c r="B57" t="s">
        <v>924</v>
      </c>
      <c r="C57" t="s">
        <v>925</v>
      </c>
      <c r="D57" t="s">
        <v>28</v>
      </c>
      <c r="E57" s="9">
        <f t="shared" si="0"/>
        <v>687.52340425531929</v>
      </c>
      <c r="F57" s="1" t="s">
        <v>64</v>
      </c>
      <c r="G57" s="1">
        <v>316.8</v>
      </c>
      <c r="H57" s="1" t="s">
        <v>809</v>
      </c>
    </row>
    <row r="58" spans="1:8" x14ac:dyDescent="0.25">
      <c r="A58" s="1" t="s">
        <v>1951</v>
      </c>
      <c r="B58" t="s">
        <v>926</v>
      </c>
      <c r="C58" t="s">
        <v>927</v>
      </c>
      <c r="D58" t="s">
        <v>28</v>
      </c>
      <c r="E58" s="9">
        <f t="shared" si="0"/>
        <v>687.52340425531929</v>
      </c>
      <c r="F58" s="1" t="s">
        <v>64</v>
      </c>
      <c r="G58" s="1">
        <v>316.8</v>
      </c>
      <c r="H58" s="1" t="s">
        <v>809</v>
      </c>
    </row>
    <row r="59" spans="1:8" x14ac:dyDescent="0.25">
      <c r="A59" s="1" t="s">
        <v>1951</v>
      </c>
      <c r="B59" t="s">
        <v>928</v>
      </c>
      <c r="C59" t="s">
        <v>929</v>
      </c>
      <c r="D59" t="s">
        <v>6</v>
      </c>
      <c r="E59" s="9">
        <f t="shared" si="0"/>
        <v>457.39404255319147</v>
      </c>
      <c r="F59" s="1" t="s">
        <v>64</v>
      </c>
      <c r="G59" s="1">
        <v>210.76</v>
      </c>
      <c r="H59" s="1" t="s">
        <v>809</v>
      </c>
    </row>
    <row r="60" spans="1:8" x14ac:dyDescent="0.25">
      <c r="A60" s="1" t="s">
        <v>1951</v>
      </c>
      <c r="B60" t="s">
        <v>930</v>
      </c>
      <c r="C60" t="s">
        <v>931</v>
      </c>
      <c r="D60" t="s">
        <v>30</v>
      </c>
      <c r="E60" s="9">
        <f t="shared" si="0"/>
        <v>961.57787234042564</v>
      </c>
      <c r="F60" s="1" t="s">
        <v>932</v>
      </c>
      <c r="G60" s="1">
        <v>443.08</v>
      </c>
      <c r="H60" s="1" t="s">
        <v>809</v>
      </c>
    </row>
    <row r="61" spans="1:8" x14ac:dyDescent="0.25">
      <c r="A61" s="1" t="s">
        <v>1951</v>
      </c>
      <c r="B61" t="s">
        <v>933</v>
      </c>
      <c r="C61" t="s">
        <v>934</v>
      </c>
      <c r="D61" t="s">
        <v>0</v>
      </c>
      <c r="E61" s="9">
        <f t="shared" si="0"/>
        <v>548.1089361702127</v>
      </c>
      <c r="F61" s="1" t="s">
        <v>64</v>
      </c>
      <c r="G61" s="1">
        <v>252.56</v>
      </c>
      <c r="H61" s="1" t="s">
        <v>809</v>
      </c>
    </row>
    <row r="62" spans="1:8" x14ac:dyDescent="0.25">
      <c r="A62" s="1" t="s">
        <v>1951</v>
      </c>
      <c r="B62" t="s">
        <v>935</v>
      </c>
      <c r="C62" t="s">
        <v>936</v>
      </c>
      <c r="D62" t="s">
        <v>108</v>
      </c>
      <c r="E62" s="9">
        <f t="shared" si="0"/>
        <v>869.90808510638294</v>
      </c>
      <c r="F62" s="1" t="s">
        <v>64</v>
      </c>
      <c r="G62" s="1">
        <v>400.84</v>
      </c>
      <c r="H62" s="1" t="s">
        <v>809</v>
      </c>
    </row>
    <row r="63" spans="1:8" x14ac:dyDescent="0.25">
      <c r="A63" s="1" t="s">
        <v>1951</v>
      </c>
      <c r="B63" t="s">
        <v>937</v>
      </c>
      <c r="C63" t="s">
        <v>938</v>
      </c>
      <c r="D63" t="s">
        <v>108</v>
      </c>
      <c r="E63" s="9">
        <f t="shared" si="0"/>
        <v>869.90808510638294</v>
      </c>
      <c r="F63" s="1" t="s">
        <v>64</v>
      </c>
      <c r="G63" s="1">
        <v>400.84</v>
      </c>
      <c r="H63" s="1" t="s">
        <v>809</v>
      </c>
    </row>
    <row r="64" spans="1:8" x14ac:dyDescent="0.25">
      <c r="A64" s="1" t="s">
        <v>1951</v>
      </c>
      <c r="B64" t="s">
        <v>939</v>
      </c>
      <c r="C64" t="s">
        <v>940</v>
      </c>
      <c r="D64" t="s">
        <v>30</v>
      </c>
      <c r="E64" s="6">
        <f>(G64/0.47)+30</f>
        <v>1261.9148936170213</v>
      </c>
      <c r="F64" s="1" t="s">
        <v>941</v>
      </c>
      <c r="G64" s="1">
        <v>579</v>
      </c>
      <c r="H64" s="1" t="s">
        <v>942</v>
      </c>
    </row>
    <row r="65" spans="1:8" x14ac:dyDescent="0.25">
      <c r="A65" s="1" t="s">
        <v>1951</v>
      </c>
      <c r="B65" t="s">
        <v>943</v>
      </c>
      <c r="C65" t="s">
        <v>944</v>
      </c>
      <c r="D65" t="s">
        <v>108</v>
      </c>
      <c r="E65" s="6">
        <f>(G65/0.47)+30</f>
        <v>2040.6382978723404</v>
      </c>
      <c r="F65" s="1" t="s">
        <v>945</v>
      </c>
      <c r="G65" s="1">
        <v>945</v>
      </c>
      <c r="H65" s="1" t="s">
        <v>946</v>
      </c>
    </row>
    <row r="66" spans="1:8" x14ac:dyDescent="0.25">
      <c r="A66" s="1" t="s">
        <v>1951</v>
      </c>
      <c r="B66" t="s">
        <v>947</v>
      </c>
      <c r="C66" t="s">
        <v>948</v>
      </c>
      <c r="D66" t="s">
        <v>108</v>
      </c>
      <c r="E66" s="6">
        <f>(G66/0.47)+30</f>
        <v>2040.6382978723404</v>
      </c>
      <c r="F66" s="1" t="s">
        <v>2022</v>
      </c>
      <c r="G66" s="1">
        <v>945</v>
      </c>
      <c r="H66" s="1" t="s">
        <v>946</v>
      </c>
    </row>
    <row r="67" spans="1:8" x14ac:dyDescent="0.25">
      <c r="A67" s="1" t="s">
        <v>1951</v>
      </c>
      <c r="B67" t="s">
        <v>949</v>
      </c>
      <c r="C67" t="s">
        <v>950</v>
      </c>
      <c r="D67" t="s">
        <v>108</v>
      </c>
      <c r="E67" s="6">
        <f>(G67/0.47)+30</f>
        <v>2040.6382978723404</v>
      </c>
      <c r="F67" s="1" t="s">
        <v>2023</v>
      </c>
      <c r="G67" s="1">
        <v>945</v>
      </c>
      <c r="H67" s="1" t="s">
        <v>946</v>
      </c>
    </row>
  </sheetData>
  <sheetProtection algorithmName="SHA-512" hashValue="2mHUYKGL12AlFkk824KjH9F1fAazaeUiyTfqaDXfsAqCV2KZKWdn3poJb1+PGLqMb9Dh9iZ4NWrlTKi2RSvd3A==" saltValue="u14bEYRiGYY2PGL/aim4Yg==" spinCount="100000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4"/>
  <sheetViews>
    <sheetView zoomScale="80" zoomScaleNormal="80" workbookViewId="0">
      <pane ySplit="1" topLeftCell="A2" activePane="bottomLeft" state="frozen"/>
      <selection pane="bottomLeft" activeCell="K12" sqref="K12"/>
    </sheetView>
  </sheetViews>
  <sheetFormatPr defaultRowHeight="15" x14ac:dyDescent="0.25"/>
  <cols>
    <col min="1" max="1" width="13.28515625" style="2" customWidth="1"/>
    <col min="2" max="2" width="19.42578125" customWidth="1"/>
    <col min="3" max="3" width="55.85546875" bestFit="1" customWidth="1"/>
    <col min="4" max="4" width="36" bestFit="1" customWidth="1"/>
    <col min="5" max="5" width="13.85546875" style="9" customWidth="1"/>
    <col min="6" max="6" width="32.85546875" style="2" customWidth="1"/>
    <col min="7" max="7" width="16.85546875" style="1" hidden="1" customWidth="1"/>
    <col min="8" max="8" width="38.85546875" style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10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2" t="s">
        <v>1972</v>
      </c>
      <c r="B2" t="s">
        <v>1668</v>
      </c>
      <c r="C2" t="s">
        <v>1669</v>
      </c>
      <c r="D2" t="s">
        <v>19</v>
      </c>
      <c r="E2" s="9">
        <f>(G2/0.47)+30</f>
        <v>540.21276595744689</v>
      </c>
      <c r="F2" s="2" t="s">
        <v>1670</v>
      </c>
      <c r="G2" s="1">
        <v>239.8</v>
      </c>
      <c r="H2" s="1" t="s">
        <v>1457</v>
      </c>
    </row>
    <row r="3" spans="1:8" x14ac:dyDescent="0.25">
      <c r="A3" s="2" t="s">
        <v>1972</v>
      </c>
      <c r="B3" t="s">
        <v>1671</v>
      </c>
      <c r="C3" t="s">
        <v>1672</v>
      </c>
      <c r="D3" t="s">
        <v>0</v>
      </c>
      <c r="E3" s="9">
        <f t="shared" ref="E3:E66" si="0">(G3/0.47)+30</f>
        <v>305.23404255319156</v>
      </c>
      <c r="F3" s="2" t="s">
        <v>1673</v>
      </c>
      <c r="G3" s="1">
        <v>129.36000000000001</v>
      </c>
      <c r="H3" s="1" t="s">
        <v>1457</v>
      </c>
    </row>
    <row r="4" spans="1:8" x14ac:dyDescent="0.25">
      <c r="A4" s="2" t="s">
        <v>1972</v>
      </c>
      <c r="B4" t="s">
        <v>1674</v>
      </c>
      <c r="C4" t="s">
        <v>1675</v>
      </c>
      <c r="D4" t="s">
        <v>19</v>
      </c>
      <c r="E4" s="9">
        <f t="shared" si="0"/>
        <v>725.57446808510645</v>
      </c>
      <c r="F4" s="2" t="s">
        <v>64</v>
      </c>
      <c r="G4" s="1">
        <v>326.92</v>
      </c>
      <c r="H4" s="1" t="s">
        <v>1457</v>
      </c>
    </row>
    <row r="5" spans="1:8" x14ac:dyDescent="0.25">
      <c r="A5" s="2" t="s">
        <v>1973</v>
      </c>
      <c r="B5" t="s">
        <v>1676</v>
      </c>
      <c r="C5" t="s">
        <v>1677</v>
      </c>
      <c r="D5" t="s">
        <v>21</v>
      </c>
      <c r="E5" s="9">
        <f t="shared" si="0"/>
        <v>910.00000000000011</v>
      </c>
      <c r="F5" s="2" t="s">
        <v>64</v>
      </c>
      <c r="G5" s="1">
        <v>413.6</v>
      </c>
      <c r="H5" s="1" t="s">
        <v>1457</v>
      </c>
    </row>
    <row r="6" spans="1:8" x14ac:dyDescent="0.25">
      <c r="A6" s="2" t="s">
        <v>2005</v>
      </c>
      <c r="B6" t="s">
        <v>1919</v>
      </c>
      <c r="C6" t="s">
        <v>1920</v>
      </c>
      <c r="D6" t="s">
        <v>82</v>
      </c>
      <c r="E6" s="9">
        <f t="shared" si="0"/>
        <v>597.31914893617022</v>
      </c>
      <c r="F6" s="2" t="s">
        <v>1647</v>
      </c>
      <c r="G6" s="1">
        <v>266.64</v>
      </c>
      <c r="H6" s="1" t="s">
        <v>1457</v>
      </c>
    </row>
    <row r="7" spans="1:8" x14ac:dyDescent="0.25">
      <c r="A7" s="2" t="s">
        <v>1975</v>
      </c>
      <c r="B7" t="s">
        <v>1682</v>
      </c>
      <c r="C7" t="s">
        <v>1683</v>
      </c>
      <c r="D7" t="s">
        <v>19</v>
      </c>
      <c r="E7" s="9">
        <f t="shared" si="0"/>
        <v>332.38297872340428</v>
      </c>
      <c r="F7" s="2" t="s">
        <v>64</v>
      </c>
      <c r="G7" s="1">
        <v>142.12</v>
      </c>
      <c r="H7" s="1" t="s">
        <v>1457</v>
      </c>
    </row>
    <row r="8" spans="1:8" x14ac:dyDescent="0.25">
      <c r="A8" s="2" t="s">
        <v>1975</v>
      </c>
      <c r="B8" t="s">
        <v>1684</v>
      </c>
      <c r="C8" t="s">
        <v>1685</v>
      </c>
      <c r="D8" t="s">
        <v>0</v>
      </c>
      <c r="E8" s="9">
        <f t="shared" si="0"/>
        <v>547.70212765957444</v>
      </c>
      <c r="F8" s="2" t="s">
        <v>64</v>
      </c>
      <c r="G8" s="1">
        <v>243.32</v>
      </c>
      <c r="H8" s="1" t="s">
        <v>1457</v>
      </c>
    </row>
    <row r="9" spans="1:8" x14ac:dyDescent="0.25">
      <c r="A9" s="2" t="s">
        <v>1975</v>
      </c>
      <c r="B9" t="s">
        <v>1686</v>
      </c>
      <c r="C9" t="s">
        <v>1687</v>
      </c>
      <c r="D9" t="s">
        <v>19</v>
      </c>
      <c r="E9" s="9">
        <f t="shared" si="0"/>
        <v>565.48936170212767</v>
      </c>
      <c r="F9" s="2" t="s">
        <v>64</v>
      </c>
      <c r="G9" s="1">
        <v>251.68</v>
      </c>
      <c r="H9" s="1" t="s">
        <v>1457</v>
      </c>
    </row>
    <row r="10" spans="1:8" x14ac:dyDescent="0.25">
      <c r="A10" s="2" t="s">
        <v>1975</v>
      </c>
      <c r="B10" t="s">
        <v>1688</v>
      </c>
      <c r="C10" t="s">
        <v>1689</v>
      </c>
      <c r="D10" t="s">
        <v>0</v>
      </c>
      <c r="E10" s="9">
        <f t="shared" si="0"/>
        <v>535.53191489361711</v>
      </c>
      <c r="F10" s="2" t="s">
        <v>64</v>
      </c>
      <c r="G10" s="1">
        <v>237.6</v>
      </c>
      <c r="H10" s="1" t="s">
        <v>1457</v>
      </c>
    </row>
    <row r="11" spans="1:8" x14ac:dyDescent="0.25">
      <c r="A11" s="2" t="s">
        <v>1975</v>
      </c>
      <c r="B11" t="s">
        <v>1690</v>
      </c>
      <c r="C11" t="s">
        <v>1691</v>
      </c>
      <c r="D11" t="s">
        <v>19</v>
      </c>
      <c r="E11" s="9">
        <f t="shared" si="0"/>
        <v>699.36170212765967</v>
      </c>
      <c r="F11" s="2" t="s">
        <v>64</v>
      </c>
      <c r="G11" s="1">
        <v>314.60000000000002</v>
      </c>
      <c r="H11" s="1" t="s">
        <v>1457</v>
      </c>
    </row>
    <row r="12" spans="1:8" x14ac:dyDescent="0.25">
      <c r="A12" s="2" t="s">
        <v>1975</v>
      </c>
      <c r="B12" t="s">
        <v>1692</v>
      </c>
      <c r="C12" t="s">
        <v>1693</v>
      </c>
      <c r="D12" t="s">
        <v>19</v>
      </c>
      <c r="E12" s="9">
        <f t="shared" si="0"/>
        <v>603.872340425532</v>
      </c>
      <c r="F12" s="2" t="s">
        <v>64</v>
      </c>
      <c r="G12" s="1">
        <v>269.72000000000003</v>
      </c>
      <c r="H12" s="1" t="s">
        <v>1457</v>
      </c>
    </row>
    <row r="13" spans="1:8" x14ac:dyDescent="0.25">
      <c r="A13" s="2" t="s">
        <v>1975</v>
      </c>
      <c r="B13" t="s">
        <v>1694</v>
      </c>
      <c r="C13" t="s">
        <v>1695</v>
      </c>
      <c r="D13" t="s">
        <v>247</v>
      </c>
      <c r="E13" s="9">
        <f t="shared" si="0"/>
        <v>767.70212765957456</v>
      </c>
      <c r="F13" s="2" t="s">
        <v>64</v>
      </c>
      <c r="G13" s="1">
        <v>346.72</v>
      </c>
      <c r="H13" s="1" t="s">
        <v>1457</v>
      </c>
    </row>
    <row r="14" spans="1:8" x14ac:dyDescent="0.25">
      <c r="A14" s="2" t="s">
        <v>1979</v>
      </c>
      <c r="B14" t="s">
        <v>1715</v>
      </c>
      <c r="C14" t="s">
        <v>1716</v>
      </c>
      <c r="D14" t="s">
        <v>21</v>
      </c>
      <c r="E14" s="9">
        <f t="shared" si="0"/>
        <v>615.10638297872345</v>
      </c>
      <c r="F14" s="8">
        <v>7260458</v>
      </c>
      <c r="G14" s="1">
        <v>275</v>
      </c>
      <c r="H14" s="1" t="s">
        <v>1457</v>
      </c>
    </row>
    <row r="15" spans="1:8" x14ac:dyDescent="0.25">
      <c r="A15" s="2" t="s">
        <v>1979</v>
      </c>
      <c r="B15" t="s">
        <v>1717</v>
      </c>
      <c r="C15" t="s">
        <v>1718</v>
      </c>
      <c r="D15" t="s">
        <v>21</v>
      </c>
      <c r="E15" s="9">
        <f t="shared" si="0"/>
        <v>370.7659574468085</v>
      </c>
      <c r="F15" s="2" t="s">
        <v>64</v>
      </c>
      <c r="G15" s="1">
        <v>160.16</v>
      </c>
      <c r="H15" s="1" t="s">
        <v>1457</v>
      </c>
    </row>
    <row r="16" spans="1:8" x14ac:dyDescent="0.25">
      <c r="A16" s="2" t="s">
        <v>1979</v>
      </c>
      <c r="B16" t="s">
        <v>1719</v>
      </c>
      <c r="C16" t="s">
        <v>1720</v>
      </c>
      <c r="D16" t="s">
        <v>21</v>
      </c>
      <c r="E16" s="9">
        <f t="shared" si="0"/>
        <v>571.10638297872345</v>
      </c>
      <c r="F16" s="2" t="s">
        <v>1721</v>
      </c>
      <c r="G16" s="1">
        <v>254.32</v>
      </c>
      <c r="H16" s="1" t="s">
        <v>1457</v>
      </c>
    </row>
    <row r="17" spans="1:8" x14ac:dyDescent="0.25">
      <c r="A17" s="2" t="s">
        <v>1979</v>
      </c>
      <c r="B17" t="s">
        <v>1722</v>
      </c>
      <c r="C17" t="s">
        <v>1723</v>
      </c>
      <c r="D17" t="s">
        <v>6</v>
      </c>
      <c r="E17" s="9">
        <f t="shared" si="0"/>
        <v>323.95744680851067</v>
      </c>
      <c r="F17" s="2" t="s">
        <v>1724</v>
      </c>
      <c r="G17" s="1">
        <v>138.16</v>
      </c>
      <c r="H17" s="1" t="s">
        <v>1457</v>
      </c>
    </row>
    <row r="18" spans="1:8" x14ac:dyDescent="0.25">
      <c r="A18" s="2" t="s">
        <v>1979</v>
      </c>
      <c r="B18" t="s">
        <v>1725</v>
      </c>
      <c r="C18" t="s">
        <v>1726</v>
      </c>
      <c r="D18" t="s">
        <v>0</v>
      </c>
      <c r="E18" s="9">
        <f t="shared" si="0"/>
        <v>394.17021276595744</v>
      </c>
      <c r="F18" s="2" t="s">
        <v>64</v>
      </c>
      <c r="G18" s="1">
        <v>171.16</v>
      </c>
      <c r="H18" s="1" t="s">
        <v>1457</v>
      </c>
    </row>
    <row r="19" spans="1:8" x14ac:dyDescent="0.25">
      <c r="A19" s="2" t="s">
        <v>1970</v>
      </c>
      <c r="B19" t="s">
        <v>1608</v>
      </c>
      <c r="C19" t="s">
        <v>1609</v>
      </c>
      <c r="D19" t="s">
        <v>155</v>
      </c>
      <c r="E19" s="9">
        <f t="shared" si="0"/>
        <v>402.02127659574467</v>
      </c>
      <c r="F19" s="2" t="s">
        <v>64</v>
      </c>
      <c r="G19" s="1">
        <v>174.85</v>
      </c>
      <c r="H19" s="1" t="s">
        <v>1204</v>
      </c>
    </row>
    <row r="20" spans="1:8" x14ac:dyDescent="0.25">
      <c r="A20" s="2" t="s">
        <v>1970</v>
      </c>
      <c r="B20" t="s">
        <v>1729</v>
      </c>
      <c r="C20" t="s">
        <v>1730</v>
      </c>
      <c r="D20" t="s">
        <v>9</v>
      </c>
      <c r="E20" s="9">
        <f t="shared" si="0"/>
        <v>465.31914893617022</v>
      </c>
      <c r="F20" s="2" t="s">
        <v>64</v>
      </c>
      <c r="G20" s="1">
        <v>204.6</v>
      </c>
      <c r="H20" s="1" t="s">
        <v>1457</v>
      </c>
    </row>
    <row r="21" spans="1:8" x14ac:dyDescent="0.25">
      <c r="A21" s="2" t="s">
        <v>1970</v>
      </c>
      <c r="B21" t="s">
        <v>1731</v>
      </c>
      <c r="C21" t="s">
        <v>1732</v>
      </c>
      <c r="D21" t="s">
        <v>28</v>
      </c>
      <c r="E21" s="9">
        <f t="shared" si="0"/>
        <v>920.29787234042556</v>
      </c>
      <c r="F21" s="8">
        <v>82016997</v>
      </c>
      <c r="G21" s="1">
        <v>418.44</v>
      </c>
      <c r="H21" s="1" t="s">
        <v>1457</v>
      </c>
    </row>
    <row r="22" spans="1:8" x14ac:dyDescent="0.25">
      <c r="A22" s="2" t="s">
        <v>1970</v>
      </c>
      <c r="B22" t="s">
        <v>1733</v>
      </c>
      <c r="C22" t="s">
        <v>1734</v>
      </c>
      <c r="D22" t="s">
        <v>0</v>
      </c>
      <c r="E22" s="9">
        <f t="shared" si="0"/>
        <v>285.57446808510645</v>
      </c>
      <c r="F22" s="2" t="s">
        <v>64</v>
      </c>
      <c r="G22" s="1">
        <v>120.12</v>
      </c>
      <c r="H22" s="1" t="s">
        <v>1457</v>
      </c>
    </row>
    <row r="23" spans="1:8" x14ac:dyDescent="0.25">
      <c r="A23" s="2" t="s">
        <v>1961</v>
      </c>
      <c r="B23" t="s">
        <v>1212</v>
      </c>
      <c r="C23" t="s">
        <v>1213</v>
      </c>
      <c r="D23" t="s">
        <v>155</v>
      </c>
      <c r="E23" s="9">
        <f t="shared" si="0"/>
        <v>555.19148936170211</v>
      </c>
      <c r="F23" s="2" t="s">
        <v>64</v>
      </c>
      <c r="G23" s="1">
        <v>246.84</v>
      </c>
      <c r="H23" s="1" t="s">
        <v>1214</v>
      </c>
    </row>
    <row r="24" spans="1:8" x14ac:dyDescent="0.25">
      <c r="A24" s="2" t="s">
        <v>1961</v>
      </c>
      <c r="B24" t="s">
        <v>1215</v>
      </c>
      <c r="C24" t="s">
        <v>1216</v>
      </c>
      <c r="D24" t="s">
        <v>1217</v>
      </c>
      <c r="E24" s="9">
        <f t="shared" si="0"/>
        <v>646.936170212766</v>
      </c>
      <c r="F24" s="2" t="s">
        <v>64</v>
      </c>
      <c r="G24" s="1">
        <v>289.95999999999998</v>
      </c>
      <c r="H24" s="1" t="s">
        <v>1214</v>
      </c>
    </row>
    <row r="25" spans="1:8" x14ac:dyDescent="0.25">
      <c r="A25" s="2" t="s">
        <v>1961</v>
      </c>
      <c r="B25" t="s">
        <v>1218</v>
      </c>
      <c r="C25" t="s">
        <v>1219</v>
      </c>
      <c r="D25" t="s">
        <v>1220</v>
      </c>
      <c r="E25" s="9">
        <f t="shared" si="0"/>
        <v>712.468085106383</v>
      </c>
      <c r="F25" s="2" t="s">
        <v>64</v>
      </c>
      <c r="G25" s="1">
        <v>320.76</v>
      </c>
      <c r="H25" s="1" t="s">
        <v>1214</v>
      </c>
    </row>
    <row r="26" spans="1:8" x14ac:dyDescent="0.25">
      <c r="A26" s="2" t="s">
        <v>1961</v>
      </c>
      <c r="B26" t="s">
        <v>1221</v>
      </c>
      <c r="C26" t="s">
        <v>1222</v>
      </c>
      <c r="D26" t="s">
        <v>0</v>
      </c>
      <c r="E26" s="9">
        <f t="shared" si="0"/>
        <v>669.40425531914889</v>
      </c>
      <c r="F26" s="2" t="s">
        <v>64</v>
      </c>
      <c r="G26" s="1">
        <v>300.52</v>
      </c>
      <c r="H26" s="1" t="s">
        <v>1214</v>
      </c>
    </row>
    <row r="27" spans="1:8" x14ac:dyDescent="0.25">
      <c r="A27" s="2" t="s">
        <v>1961</v>
      </c>
      <c r="B27" t="s">
        <v>1223</v>
      </c>
      <c r="C27" t="s">
        <v>1224</v>
      </c>
      <c r="D27" t="s">
        <v>5</v>
      </c>
      <c r="E27" s="9">
        <f t="shared" si="0"/>
        <v>761.14893617021278</v>
      </c>
      <c r="F27" s="2" t="s">
        <v>64</v>
      </c>
      <c r="G27" s="1">
        <v>343.64</v>
      </c>
      <c r="H27" s="1" t="s">
        <v>1214</v>
      </c>
    </row>
    <row r="28" spans="1:8" x14ac:dyDescent="0.25">
      <c r="A28" s="2" t="s">
        <v>1961</v>
      </c>
      <c r="B28" t="s">
        <v>1225</v>
      </c>
      <c r="C28" t="s">
        <v>1226</v>
      </c>
      <c r="D28" t="s">
        <v>19</v>
      </c>
      <c r="E28" s="9">
        <f t="shared" si="0"/>
        <v>725.57446808510645</v>
      </c>
      <c r="F28" s="2" t="s">
        <v>64</v>
      </c>
      <c r="G28" s="1">
        <v>326.92</v>
      </c>
      <c r="H28" s="1" t="s">
        <v>1214</v>
      </c>
    </row>
    <row r="29" spans="1:8" x14ac:dyDescent="0.25">
      <c r="A29" s="2" t="s">
        <v>1961</v>
      </c>
      <c r="B29" t="s">
        <v>1227</v>
      </c>
      <c r="C29" t="s">
        <v>1228</v>
      </c>
      <c r="D29" t="s">
        <v>1229</v>
      </c>
      <c r="E29" s="9">
        <f t="shared" si="0"/>
        <v>669.40425531914889</v>
      </c>
      <c r="F29" s="2" t="s">
        <v>64</v>
      </c>
      <c r="G29" s="1">
        <v>300.52</v>
      </c>
      <c r="H29" s="1" t="s">
        <v>1214</v>
      </c>
    </row>
    <row r="30" spans="1:8" x14ac:dyDescent="0.25">
      <c r="A30" s="2" t="s">
        <v>1961</v>
      </c>
      <c r="B30" t="s">
        <v>1230</v>
      </c>
      <c r="C30" t="s">
        <v>1231</v>
      </c>
      <c r="D30" t="s">
        <v>6</v>
      </c>
      <c r="E30" s="9">
        <f t="shared" si="0"/>
        <v>763.95744680851067</v>
      </c>
      <c r="F30" s="2" t="s">
        <v>64</v>
      </c>
      <c r="G30" s="1">
        <v>344.96</v>
      </c>
      <c r="H30" s="1" t="s">
        <v>1214</v>
      </c>
    </row>
    <row r="31" spans="1:8" x14ac:dyDescent="0.25">
      <c r="A31" s="2" t="s">
        <v>1961</v>
      </c>
      <c r="B31" t="s">
        <v>1232</v>
      </c>
      <c r="C31" t="s">
        <v>1233</v>
      </c>
      <c r="D31" t="s">
        <v>8</v>
      </c>
      <c r="E31" s="9">
        <f t="shared" si="0"/>
        <v>855.70212765957444</v>
      </c>
      <c r="F31" s="2" t="s">
        <v>64</v>
      </c>
      <c r="G31" s="1">
        <v>388.08</v>
      </c>
      <c r="H31" s="1" t="s">
        <v>1214</v>
      </c>
    </row>
    <row r="32" spans="1:8" x14ac:dyDescent="0.25">
      <c r="A32" s="2" t="s">
        <v>1961</v>
      </c>
      <c r="B32" t="s">
        <v>1234</v>
      </c>
      <c r="C32" t="s">
        <v>1235</v>
      </c>
      <c r="D32" t="s">
        <v>247</v>
      </c>
      <c r="E32" s="9">
        <f t="shared" si="0"/>
        <v>813.57446808510645</v>
      </c>
      <c r="F32" s="2" t="s">
        <v>64</v>
      </c>
      <c r="G32" s="1">
        <v>368.28000000000003</v>
      </c>
      <c r="H32" s="1" t="s">
        <v>1214</v>
      </c>
    </row>
    <row r="33" spans="1:8" x14ac:dyDescent="0.25">
      <c r="A33" s="2" t="s">
        <v>1961</v>
      </c>
      <c r="B33" t="s">
        <v>1236</v>
      </c>
      <c r="C33" t="s">
        <v>1237</v>
      </c>
      <c r="D33" t="s">
        <v>9</v>
      </c>
      <c r="E33" s="9">
        <f t="shared" si="0"/>
        <v>822.00000000000011</v>
      </c>
      <c r="F33" s="2" t="s">
        <v>64</v>
      </c>
      <c r="G33" s="1">
        <v>372.24</v>
      </c>
      <c r="H33" s="1" t="s">
        <v>1214</v>
      </c>
    </row>
    <row r="34" spans="1:8" x14ac:dyDescent="0.25">
      <c r="A34" s="2" t="s">
        <v>1961</v>
      </c>
      <c r="B34" t="s">
        <v>1238</v>
      </c>
      <c r="C34" t="s">
        <v>1239</v>
      </c>
      <c r="D34" t="s">
        <v>28</v>
      </c>
      <c r="E34" s="9">
        <f t="shared" si="0"/>
        <v>878.17021276595744</v>
      </c>
      <c r="F34" s="2" t="s">
        <v>64</v>
      </c>
      <c r="G34" s="1">
        <v>398.64</v>
      </c>
      <c r="H34" s="1" t="s">
        <v>1214</v>
      </c>
    </row>
    <row r="35" spans="1:8" x14ac:dyDescent="0.25">
      <c r="A35" s="2" t="s">
        <v>1988</v>
      </c>
      <c r="B35" t="s">
        <v>1780</v>
      </c>
      <c r="C35" t="s">
        <v>1781</v>
      </c>
      <c r="D35" t="s">
        <v>1782</v>
      </c>
      <c r="E35" s="9">
        <f t="shared" si="0"/>
        <v>608.55319148936178</v>
      </c>
      <c r="F35" s="8">
        <v>36387</v>
      </c>
      <c r="G35" s="1">
        <v>271.92</v>
      </c>
      <c r="H35" s="1" t="s">
        <v>1457</v>
      </c>
    </row>
    <row r="36" spans="1:8" x14ac:dyDescent="0.25">
      <c r="A36" s="2" t="s">
        <v>1988</v>
      </c>
      <c r="B36" t="s">
        <v>1783</v>
      </c>
      <c r="C36" t="s">
        <v>1784</v>
      </c>
      <c r="D36" t="s">
        <v>1782</v>
      </c>
      <c r="E36" s="9">
        <f t="shared" si="0"/>
        <v>660.04255319148945</v>
      </c>
      <c r="F36" s="8">
        <v>36411</v>
      </c>
      <c r="G36" s="1">
        <v>296.12</v>
      </c>
      <c r="H36" s="1" t="s">
        <v>1457</v>
      </c>
    </row>
    <row r="37" spans="1:8" x14ac:dyDescent="0.25">
      <c r="A37" s="2" t="s">
        <v>1988</v>
      </c>
      <c r="B37" t="s">
        <v>1785</v>
      </c>
      <c r="C37" t="s">
        <v>1786</v>
      </c>
      <c r="D37" t="s">
        <v>1782</v>
      </c>
      <c r="E37" s="9">
        <f t="shared" si="0"/>
        <v>696.55319148936178</v>
      </c>
      <c r="F37" s="2" t="s">
        <v>64</v>
      </c>
      <c r="G37" s="1">
        <v>313.28000000000003</v>
      </c>
      <c r="H37" s="1" t="s">
        <v>1457</v>
      </c>
    </row>
    <row r="38" spans="1:8" x14ac:dyDescent="0.25">
      <c r="A38" s="2" t="s">
        <v>1996</v>
      </c>
      <c r="B38" t="s">
        <v>1823</v>
      </c>
      <c r="C38" t="s">
        <v>1824</v>
      </c>
      <c r="D38" t="s">
        <v>82</v>
      </c>
      <c r="E38" s="9">
        <f t="shared" si="0"/>
        <v>712.468085106383</v>
      </c>
      <c r="F38" s="2" t="s">
        <v>64</v>
      </c>
      <c r="G38" s="1">
        <v>320.76</v>
      </c>
      <c r="H38" s="1" t="s">
        <v>1457</v>
      </c>
    </row>
    <row r="39" spans="1:8" x14ac:dyDescent="0.25">
      <c r="A39" s="2" t="s">
        <v>1968</v>
      </c>
      <c r="B39" t="s">
        <v>1577</v>
      </c>
      <c r="C39" t="s">
        <v>1578</v>
      </c>
      <c r="D39" t="s">
        <v>23</v>
      </c>
      <c r="E39" s="9">
        <f t="shared" si="0"/>
        <v>1278.8297872340427</v>
      </c>
      <c r="F39" s="2" t="s">
        <v>64</v>
      </c>
      <c r="G39" s="1">
        <v>586.95000000000005</v>
      </c>
      <c r="H39" s="1" t="s">
        <v>1579</v>
      </c>
    </row>
    <row r="40" spans="1:8" x14ac:dyDescent="0.25">
      <c r="A40" s="2" t="s">
        <v>1968</v>
      </c>
      <c r="B40" t="s">
        <v>1580</v>
      </c>
      <c r="C40" t="s">
        <v>1581</v>
      </c>
      <c r="D40" t="s">
        <v>26</v>
      </c>
      <c r="E40" s="9">
        <f t="shared" si="0"/>
        <v>1442.0212765957447</v>
      </c>
      <c r="F40" s="2" t="s">
        <v>64</v>
      </c>
      <c r="G40" s="1">
        <v>663.65</v>
      </c>
      <c r="H40" s="1" t="s">
        <v>1579</v>
      </c>
    </row>
    <row r="41" spans="1:8" x14ac:dyDescent="0.25">
      <c r="A41" s="2" t="s">
        <v>1968</v>
      </c>
      <c r="B41" t="s">
        <v>1582</v>
      </c>
      <c r="C41" t="s">
        <v>1583</v>
      </c>
      <c r="D41" t="s">
        <v>247</v>
      </c>
      <c r="E41" s="9">
        <f t="shared" si="0"/>
        <v>702.12765957446823</v>
      </c>
      <c r="F41" s="2" t="s">
        <v>64</v>
      </c>
      <c r="G41" s="1">
        <v>315.90000000000003</v>
      </c>
      <c r="H41" s="1" t="s">
        <v>1579</v>
      </c>
    </row>
    <row r="42" spans="1:8" x14ac:dyDescent="0.25">
      <c r="A42" s="2" t="s">
        <v>1968</v>
      </c>
      <c r="B42" t="s">
        <v>1584</v>
      </c>
      <c r="C42" t="s">
        <v>1585</v>
      </c>
      <c r="D42" t="s">
        <v>1495</v>
      </c>
      <c r="E42" s="9">
        <f t="shared" si="0"/>
        <v>837.65957446808522</v>
      </c>
      <c r="F42" s="2" t="s">
        <v>64</v>
      </c>
      <c r="G42" s="1">
        <v>379.6</v>
      </c>
      <c r="H42" s="1" t="s">
        <v>1579</v>
      </c>
    </row>
    <row r="43" spans="1:8" x14ac:dyDescent="0.25">
      <c r="A43" s="2" t="s">
        <v>1968</v>
      </c>
      <c r="B43" t="s">
        <v>1586</v>
      </c>
      <c r="C43" t="s">
        <v>1587</v>
      </c>
      <c r="D43" t="s">
        <v>247</v>
      </c>
      <c r="E43" s="9">
        <f t="shared" si="0"/>
        <v>886.06382978723411</v>
      </c>
      <c r="F43" s="2" t="s">
        <v>64</v>
      </c>
      <c r="G43" s="1">
        <v>402.35</v>
      </c>
      <c r="H43" s="1" t="s">
        <v>1579</v>
      </c>
    </row>
    <row r="44" spans="1:8" x14ac:dyDescent="0.25">
      <c r="A44" s="2" t="s">
        <v>1968</v>
      </c>
      <c r="B44" t="s">
        <v>1588</v>
      </c>
      <c r="C44" t="s">
        <v>1589</v>
      </c>
      <c r="D44" t="s">
        <v>247</v>
      </c>
      <c r="E44" s="9">
        <f t="shared" si="0"/>
        <v>702.12765957446823</v>
      </c>
      <c r="F44" s="2" t="s">
        <v>64</v>
      </c>
      <c r="G44" s="1">
        <v>315.90000000000003</v>
      </c>
      <c r="H44" s="1" t="s">
        <v>1579</v>
      </c>
    </row>
    <row r="45" spans="1:8" x14ac:dyDescent="0.25">
      <c r="A45" s="2" t="s">
        <v>1968</v>
      </c>
      <c r="B45" t="s">
        <v>1590</v>
      </c>
      <c r="C45" t="s">
        <v>1591</v>
      </c>
      <c r="D45" t="s">
        <v>23</v>
      </c>
      <c r="E45" s="9">
        <f t="shared" si="0"/>
        <v>1235.9574468085109</v>
      </c>
      <c r="F45" s="2" t="s">
        <v>64</v>
      </c>
      <c r="G45" s="1">
        <v>566.80000000000007</v>
      </c>
      <c r="H45" s="1" t="s">
        <v>1579</v>
      </c>
    </row>
    <row r="46" spans="1:8" x14ac:dyDescent="0.25">
      <c r="A46" s="2" t="s">
        <v>2006</v>
      </c>
      <c r="B46" t="s">
        <v>1921</v>
      </c>
      <c r="C46" t="s">
        <v>1922</v>
      </c>
      <c r="D46" t="s">
        <v>21</v>
      </c>
      <c r="E46" s="9">
        <f t="shared" si="0"/>
        <v>915.61702127659578</v>
      </c>
      <c r="F46" s="2" t="s">
        <v>1923</v>
      </c>
      <c r="G46" s="1">
        <v>416.24</v>
      </c>
      <c r="H46" s="1" t="s">
        <v>1457</v>
      </c>
    </row>
    <row r="47" spans="1:8" x14ac:dyDescent="0.25">
      <c r="A47" s="2" t="s">
        <v>2006</v>
      </c>
      <c r="B47" t="s">
        <v>1924</v>
      </c>
      <c r="C47" t="s">
        <v>1925</v>
      </c>
      <c r="D47" t="s">
        <v>28</v>
      </c>
      <c r="E47" s="9">
        <f t="shared" si="0"/>
        <v>982.08510638297878</v>
      </c>
      <c r="F47" s="2" t="s">
        <v>1926</v>
      </c>
      <c r="G47" s="1">
        <v>447.48</v>
      </c>
      <c r="H47" s="1" t="s">
        <v>1457</v>
      </c>
    </row>
    <row r="48" spans="1:8" x14ac:dyDescent="0.25">
      <c r="A48" s="2" t="s">
        <v>2006</v>
      </c>
      <c r="B48" t="s">
        <v>1927</v>
      </c>
      <c r="C48" t="s">
        <v>1928</v>
      </c>
      <c r="D48" t="s">
        <v>21</v>
      </c>
      <c r="E48" s="9">
        <f t="shared" si="0"/>
        <v>915.61702127659578</v>
      </c>
      <c r="F48" s="2" t="s">
        <v>1929</v>
      </c>
      <c r="G48" s="1">
        <v>416.24</v>
      </c>
      <c r="H48" s="1" t="s">
        <v>1457</v>
      </c>
    </row>
    <row r="49" spans="1:8" x14ac:dyDescent="0.25">
      <c r="A49" s="2" t="s">
        <v>1967</v>
      </c>
      <c r="B49" t="s">
        <v>1550</v>
      </c>
      <c r="C49" t="s">
        <v>1551</v>
      </c>
      <c r="D49" t="s">
        <v>0</v>
      </c>
      <c r="E49" s="9">
        <f t="shared" si="0"/>
        <v>870.85106382978722</v>
      </c>
      <c r="F49" s="2" t="s">
        <v>64</v>
      </c>
      <c r="G49" s="1">
        <v>395.2</v>
      </c>
      <c r="H49" s="1" t="s">
        <v>1552</v>
      </c>
    </row>
    <row r="50" spans="1:8" x14ac:dyDescent="0.25">
      <c r="A50" s="2" t="s">
        <v>1967</v>
      </c>
      <c r="B50" t="s">
        <v>1553</v>
      </c>
      <c r="C50" t="s">
        <v>1554</v>
      </c>
      <c r="D50" t="s">
        <v>0</v>
      </c>
      <c r="E50" s="9">
        <f t="shared" si="0"/>
        <v>417.2340425531915</v>
      </c>
      <c r="F50" s="2" t="s">
        <v>64</v>
      </c>
      <c r="G50" s="1">
        <v>182</v>
      </c>
      <c r="H50" s="1" t="s">
        <v>1552</v>
      </c>
    </row>
    <row r="51" spans="1:8" x14ac:dyDescent="0.25">
      <c r="A51" s="2" t="s">
        <v>1967</v>
      </c>
      <c r="B51" t="s">
        <v>1555</v>
      </c>
      <c r="C51" t="s">
        <v>1556</v>
      </c>
      <c r="D51" t="s">
        <v>21</v>
      </c>
      <c r="E51" s="9">
        <f t="shared" si="0"/>
        <v>1396.3829787234044</v>
      </c>
      <c r="F51" s="8">
        <v>5253100547</v>
      </c>
      <c r="G51" s="1">
        <v>642.20000000000005</v>
      </c>
      <c r="H51" s="1" t="s">
        <v>1552</v>
      </c>
    </row>
    <row r="52" spans="1:8" x14ac:dyDescent="0.25">
      <c r="A52" s="2" t="s">
        <v>1967</v>
      </c>
      <c r="B52" t="s">
        <v>1557</v>
      </c>
      <c r="C52" t="s">
        <v>1558</v>
      </c>
      <c r="D52" t="s">
        <v>21</v>
      </c>
      <c r="E52" s="9">
        <f t="shared" si="0"/>
        <v>533.40425531914889</v>
      </c>
      <c r="F52" s="8">
        <v>5253100548</v>
      </c>
      <c r="G52" s="1">
        <v>236.6</v>
      </c>
      <c r="H52" s="1" t="s">
        <v>1552</v>
      </c>
    </row>
    <row r="53" spans="1:8" x14ac:dyDescent="0.25">
      <c r="A53" s="2" t="s">
        <v>1967</v>
      </c>
      <c r="B53" t="s">
        <v>1559</v>
      </c>
      <c r="C53" t="s">
        <v>1560</v>
      </c>
      <c r="D53" t="s">
        <v>21</v>
      </c>
      <c r="E53" s="9">
        <f t="shared" si="0"/>
        <v>1115.6382978723404</v>
      </c>
      <c r="F53" s="8">
        <v>5253100489</v>
      </c>
      <c r="G53" s="1">
        <v>510.25</v>
      </c>
      <c r="H53" s="1" t="s">
        <v>1552</v>
      </c>
    </row>
    <row r="54" spans="1:8" x14ac:dyDescent="0.25">
      <c r="A54" s="2" t="s">
        <v>1967</v>
      </c>
      <c r="B54" t="s">
        <v>1561</v>
      </c>
      <c r="C54" t="s">
        <v>1562</v>
      </c>
      <c r="D54" t="s">
        <v>21</v>
      </c>
      <c r="E54" s="9">
        <f t="shared" si="0"/>
        <v>533.40425531914889</v>
      </c>
      <c r="F54" s="2" t="s">
        <v>1563</v>
      </c>
      <c r="G54" s="1">
        <v>236.6</v>
      </c>
      <c r="H54" s="1" t="s">
        <v>1552</v>
      </c>
    </row>
    <row r="55" spans="1:8" x14ac:dyDescent="0.25">
      <c r="A55" s="2" t="s">
        <v>1967</v>
      </c>
      <c r="B55" t="s">
        <v>1564</v>
      </c>
      <c r="C55" t="s">
        <v>1565</v>
      </c>
      <c r="D55" t="s">
        <v>0</v>
      </c>
      <c r="E55" s="9">
        <f t="shared" si="0"/>
        <v>407.55319148936178</v>
      </c>
      <c r="F55" s="8">
        <v>5253100064</v>
      </c>
      <c r="G55" s="1">
        <v>177.45000000000002</v>
      </c>
      <c r="H55" s="1" t="s">
        <v>1552</v>
      </c>
    </row>
    <row r="56" spans="1:8" x14ac:dyDescent="0.25">
      <c r="A56" s="2" t="s">
        <v>1967</v>
      </c>
      <c r="B56" t="s">
        <v>1566</v>
      </c>
      <c r="C56" t="s">
        <v>1567</v>
      </c>
      <c r="D56" t="s">
        <v>21</v>
      </c>
      <c r="E56" s="9">
        <f t="shared" si="0"/>
        <v>1437.872340425532</v>
      </c>
      <c r="F56" s="2" t="s">
        <v>64</v>
      </c>
      <c r="G56" s="1">
        <v>661.7</v>
      </c>
      <c r="H56" s="1" t="s">
        <v>1552</v>
      </c>
    </row>
    <row r="57" spans="1:8" x14ac:dyDescent="0.25">
      <c r="A57" s="2" t="s">
        <v>1967</v>
      </c>
      <c r="B57" t="s">
        <v>1568</v>
      </c>
      <c r="C57" t="s">
        <v>1569</v>
      </c>
      <c r="D57" t="s">
        <v>175</v>
      </c>
      <c r="E57" s="9">
        <f t="shared" si="0"/>
        <v>731.17021276595756</v>
      </c>
      <c r="F57" s="2" t="s">
        <v>1570</v>
      </c>
      <c r="G57" s="1">
        <v>329.55</v>
      </c>
      <c r="H57" s="1" t="s">
        <v>1552</v>
      </c>
    </row>
    <row r="58" spans="1:8" x14ac:dyDescent="0.25">
      <c r="A58" s="2" t="s">
        <v>1967</v>
      </c>
      <c r="B58" t="s">
        <v>1571</v>
      </c>
      <c r="C58" t="s">
        <v>1572</v>
      </c>
      <c r="D58" t="s">
        <v>28</v>
      </c>
      <c r="E58" s="9">
        <f t="shared" si="0"/>
        <v>1011.9148936170213</v>
      </c>
      <c r="F58" s="8">
        <v>5453000001</v>
      </c>
      <c r="G58" s="1">
        <v>461.5</v>
      </c>
      <c r="H58" s="1" t="s">
        <v>1552</v>
      </c>
    </row>
    <row r="59" spans="1:8" x14ac:dyDescent="0.25">
      <c r="A59" s="2" t="s">
        <v>1967</v>
      </c>
      <c r="B59" t="s">
        <v>1573</v>
      </c>
      <c r="C59" t="s">
        <v>1572</v>
      </c>
      <c r="D59" t="s">
        <v>28</v>
      </c>
      <c r="E59" s="9">
        <f t="shared" si="0"/>
        <v>1202.7659574468087</v>
      </c>
      <c r="F59" s="8">
        <v>5453000001</v>
      </c>
      <c r="G59" s="1">
        <v>551.20000000000005</v>
      </c>
      <c r="H59" s="1" t="s">
        <v>1552</v>
      </c>
    </row>
    <row r="60" spans="1:8" x14ac:dyDescent="0.25">
      <c r="A60" s="2" t="s">
        <v>1967</v>
      </c>
      <c r="B60" t="s">
        <v>1574</v>
      </c>
      <c r="C60" t="s">
        <v>1575</v>
      </c>
      <c r="D60" t="s">
        <v>124</v>
      </c>
      <c r="E60" s="9">
        <f t="shared" si="0"/>
        <v>2242.7659574468084</v>
      </c>
      <c r="F60" s="8">
        <v>5253100473</v>
      </c>
      <c r="G60" s="1">
        <v>1040</v>
      </c>
      <c r="H60" s="1" t="s">
        <v>1576</v>
      </c>
    </row>
    <row r="61" spans="1:8" x14ac:dyDescent="0.25">
      <c r="A61" s="2" t="s">
        <v>1986</v>
      </c>
      <c r="B61" t="s">
        <v>1750</v>
      </c>
      <c r="C61" t="s">
        <v>1751</v>
      </c>
      <c r="D61" t="s">
        <v>0</v>
      </c>
      <c r="E61" s="9">
        <f t="shared" si="0"/>
        <v>624.468085106383</v>
      </c>
      <c r="F61" s="2" t="s">
        <v>64</v>
      </c>
      <c r="G61" s="1">
        <v>279.39999999999998</v>
      </c>
      <c r="H61" s="1" t="s">
        <v>1457</v>
      </c>
    </row>
    <row r="62" spans="1:8" x14ac:dyDescent="0.25">
      <c r="A62" s="2" t="s">
        <v>1986</v>
      </c>
      <c r="B62" t="s">
        <v>1752</v>
      </c>
      <c r="C62" t="s">
        <v>1751</v>
      </c>
      <c r="D62" t="s">
        <v>6</v>
      </c>
      <c r="E62" s="9">
        <f t="shared" si="0"/>
        <v>712.468085106383</v>
      </c>
      <c r="F62" s="2" t="s">
        <v>64</v>
      </c>
      <c r="G62" s="1">
        <v>320.76</v>
      </c>
      <c r="H62" s="1" t="s">
        <v>1457</v>
      </c>
    </row>
    <row r="63" spans="1:8" x14ac:dyDescent="0.25">
      <c r="A63" s="2" t="s">
        <v>1986</v>
      </c>
      <c r="B63" t="s">
        <v>1753</v>
      </c>
      <c r="C63" t="s">
        <v>1754</v>
      </c>
      <c r="D63" t="s">
        <v>0</v>
      </c>
      <c r="E63" s="9">
        <f t="shared" si="0"/>
        <v>696.55319148936178</v>
      </c>
      <c r="F63" s="2" t="s">
        <v>64</v>
      </c>
      <c r="G63" s="1">
        <v>313.28000000000003</v>
      </c>
      <c r="H63" s="1" t="s">
        <v>1457</v>
      </c>
    </row>
    <row r="64" spans="1:8" x14ac:dyDescent="0.25">
      <c r="A64" s="2" t="s">
        <v>1986</v>
      </c>
      <c r="B64" t="s">
        <v>1755</v>
      </c>
      <c r="C64" t="s">
        <v>1754</v>
      </c>
      <c r="D64" t="s">
        <v>6</v>
      </c>
      <c r="E64" s="9">
        <f t="shared" si="0"/>
        <v>795.78723404255322</v>
      </c>
      <c r="F64" s="2" t="s">
        <v>64</v>
      </c>
      <c r="G64" s="1">
        <v>359.92</v>
      </c>
      <c r="H64" s="1" t="s">
        <v>1457</v>
      </c>
    </row>
    <row r="65" spans="1:8" x14ac:dyDescent="0.25">
      <c r="A65" s="2" t="s">
        <v>1986</v>
      </c>
      <c r="B65" t="s">
        <v>1756</v>
      </c>
      <c r="C65" t="s">
        <v>1754</v>
      </c>
      <c r="D65" t="s">
        <v>247</v>
      </c>
      <c r="E65" s="9">
        <f t="shared" si="0"/>
        <v>847.27659574468089</v>
      </c>
      <c r="F65" s="2" t="s">
        <v>64</v>
      </c>
      <c r="G65" s="1">
        <v>384.12</v>
      </c>
      <c r="H65" s="1" t="s">
        <v>1457</v>
      </c>
    </row>
    <row r="66" spans="1:8" x14ac:dyDescent="0.25">
      <c r="A66" s="2" t="s">
        <v>1986</v>
      </c>
      <c r="B66" t="s">
        <v>1757</v>
      </c>
      <c r="C66" t="s">
        <v>1758</v>
      </c>
      <c r="D66" t="s">
        <v>0</v>
      </c>
      <c r="E66" s="9">
        <f t="shared" si="0"/>
        <v>305.23404255319156</v>
      </c>
      <c r="F66" s="2" t="s">
        <v>64</v>
      </c>
      <c r="G66" s="1">
        <v>129.36000000000001</v>
      </c>
      <c r="H66" s="1" t="s">
        <v>1457</v>
      </c>
    </row>
    <row r="67" spans="1:8" x14ac:dyDescent="0.25">
      <c r="A67" s="2" t="s">
        <v>1986</v>
      </c>
      <c r="B67" t="s">
        <v>1759</v>
      </c>
      <c r="C67" t="s">
        <v>1758</v>
      </c>
      <c r="D67" t="s">
        <v>6</v>
      </c>
      <c r="E67" s="9">
        <f t="shared" ref="E67:E130" si="1">(G67/0.47)+30</f>
        <v>346.42553191489361</v>
      </c>
      <c r="F67" s="2" t="s">
        <v>64</v>
      </c>
      <c r="G67" s="1">
        <v>148.72</v>
      </c>
      <c r="H67" s="1" t="s">
        <v>1457</v>
      </c>
    </row>
    <row r="68" spans="1:8" x14ac:dyDescent="0.25">
      <c r="A68" s="2" t="s">
        <v>1986</v>
      </c>
      <c r="B68" t="s">
        <v>1760</v>
      </c>
      <c r="C68" t="s">
        <v>1758</v>
      </c>
      <c r="D68" t="s">
        <v>247</v>
      </c>
      <c r="E68" s="9">
        <f t="shared" si="1"/>
        <v>367.02127659574472</v>
      </c>
      <c r="F68" s="2" t="s">
        <v>64</v>
      </c>
      <c r="G68" s="1">
        <v>158.4</v>
      </c>
      <c r="H68" s="1" t="s">
        <v>1457</v>
      </c>
    </row>
    <row r="69" spans="1:8" x14ac:dyDescent="0.25">
      <c r="A69" s="2" t="s">
        <v>1986</v>
      </c>
      <c r="B69" t="s">
        <v>1761</v>
      </c>
      <c r="C69" t="s">
        <v>1762</v>
      </c>
      <c r="D69" t="s">
        <v>0</v>
      </c>
      <c r="E69" s="9">
        <f t="shared" si="1"/>
        <v>285.57446808510645</v>
      </c>
      <c r="F69" s="2" t="s">
        <v>64</v>
      </c>
      <c r="G69" s="1">
        <v>120.12</v>
      </c>
      <c r="H69" s="1" t="s">
        <v>1457</v>
      </c>
    </row>
    <row r="70" spans="1:8" x14ac:dyDescent="0.25">
      <c r="A70" s="2" t="s">
        <v>1986</v>
      </c>
      <c r="B70" t="s">
        <v>1763</v>
      </c>
      <c r="C70" t="s">
        <v>1762</v>
      </c>
      <c r="D70" t="s">
        <v>6</v>
      </c>
      <c r="E70" s="9">
        <f t="shared" si="1"/>
        <v>323.95744680851067</v>
      </c>
      <c r="F70" s="2" t="s">
        <v>64</v>
      </c>
      <c r="G70" s="1">
        <v>138.16</v>
      </c>
      <c r="H70" s="1" t="s">
        <v>1457</v>
      </c>
    </row>
    <row r="71" spans="1:8" x14ac:dyDescent="0.25">
      <c r="A71" s="2" t="s">
        <v>1986</v>
      </c>
      <c r="B71" t="s">
        <v>1764</v>
      </c>
      <c r="C71" t="s">
        <v>1762</v>
      </c>
      <c r="D71" t="s">
        <v>247</v>
      </c>
      <c r="E71" s="9">
        <f t="shared" si="1"/>
        <v>343.61702127659578</v>
      </c>
      <c r="F71" s="2" t="s">
        <v>64</v>
      </c>
      <c r="G71" s="1">
        <v>147.4</v>
      </c>
      <c r="H71" s="1" t="s">
        <v>1457</v>
      </c>
    </row>
    <row r="72" spans="1:8" x14ac:dyDescent="0.25">
      <c r="A72" s="2" t="s">
        <v>1986</v>
      </c>
      <c r="B72" t="s">
        <v>1765</v>
      </c>
      <c r="C72" t="s">
        <v>1766</v>
      </c>
      <c r="D72" t="s">
        <v>0</v>
      </c>
      <c r="E72" s="9">
        <f t="shared" si="1"/>
        <v>330.51063829787239</v>
      </c>
      <c r="F72" s="2" t="s">
        <v>64</v>
      </c>
      <c r="G72" s="1">
        <v>141.24</v>
      </c>
      <c r="H72" s="1" t="s">
        <v>1457</v>
      </c>
    </row>
    <row r="73" spans="1:8" x14ac:dyDescent="0.25">
      <c r="A73" s="2" t="s">
        <v>1986</v>
      </c>
      <c r="B73" t="s">
        <v>1767</v>
      </c>
      <c r="C73" t="s">
        <v>1766</v>
      </c>
      <c r="D73" t="s">
        <v>6</v>
      </c>
      <c r="E73" s="9">
        <f t="shared" si="1"/>
        <v>375.44680851063833</v>
      </c>
      <c r="F73" s="2" t="s">
        <v>64</v>
      </c>
      <c r="G73" s="1">
        <v>162.36000000000001</v>
      </c>
      <c r="H73" s="1" t="s">
        <v>1457</v>
      </c>
    </row>
    <row r="74" spans="1:8" x14ac:dyDescent="0.25">
      <c r="A74" s="2" t="s">
        <v>1986</v>
      </c>
      <c r="B74" t="s">
        <v>1768</v>
      </c>
      <c r="C74" t="s">
        <v>1766</v>
      </c>
      <c r="D74" t="s">
        <v>247</v>
      </c>
      <c r="E74" s="9">
        <f t="shared" si="1"/>
        <v>398.85106382978728</v>
      </c>
      <c r="F74" s="2" t="s">
        <v>64</v>
      </c>
      <c r="G74" s="1">
        <v>173.36</v>
      </c>
      <c r="H74" s="1" t="s">
        <v>1457</v>
      </c>
    </row>
    <row r="75" spans="1:8" x14ac:dyDescent="0.25">
      <c r="A75" s="2" t="s">
        <v>1986</v>
      </c>
      <c r="B75" t="s">
        <v>1769</v>
      </c>
      <c r="C75" t="s">
        <v>1770</v>
      </c>
      <c r="D75" t="s">
        <v>0</v>
      </c>
      <c r="E75" s="9">
        <f t="shared" si="1"/>
        <v>605.74468085106389</v>
      </c>
      <c r="F75" s="2" t="s">
        <v>64</v>
      </c>
      <c r="G75" s="1">
        <v>270.60000000000002</v>
      </c>
      <c r="H75" s="1" t="s">
        <v>1457</v>
      </c>
    </row>
    <row r="76" spans="1:8" x14ac:dyDescent="0.25">
      <c r="A76" s="2" t="s">
        <v>1986</v>
      </c>
      <c r="B76" t="s">
        <v>1771</v>
      </c>
      <c r="C76" t="s">
        <v>1770</v>
      </c>
      <c r="D76" t="s">
        <v>6</v>
      </c>
      <c r="E76" s="9">
        <f t="shared" si="1"/>
        <v>690.936170212766</v>
      </c>
      <c r="F76" s="2" t="s">
        <v>64</v>
      </c>
      <c r="G76" s="1">
        <v>310.64</v>
      </c>
      <c r="H76" s="1" t="s">
        <v>1457</v>
      </c>
    </row>
    <row r="77" spans="1:8" x14ac:dyDescent="0.25">
      <c r="A77" s="2" t="s">
        <v>1986</v>
      </c>
      <c r="B77" t="s">
        <v>1772</v>
      </c>
      <c r="C77" t="s">
        <v>1770</v>
      </c>
      <c r="D77" t="s">
        <v>247</v>
      </c>
      <c r="E77" s="9">
        <f t="shared" si="1"/>
        <v>734.936170212766</v>
      </c>
      <c r="F77" s="2" t="s">
        <v>64</v>
      </c>
      <c r="G77" s="1">
        <v>331.32</v>
      </c>
      <c r="H77" s="1" t="s">
        <v>1457</v>
      </c>
    </row>
    <row r="78" spans="1:8" x14ac:dyDescent="0.25">
      <c r="A78" s="2" t="s">
        <v>1986</v>
      </c>
      <c r="B78" t="s">
        <v>1773</v>
      </c>
      <c r="C78" t="s">
        <v>1774</v>
      </c>
      <c r="D78" t="s">
        <v>0</v>
      </c>
      <c r="E78" s="9">
        <f t="shared" si="1"/>
        <v>311.78723404255322</v>
      </c>
      <c r="F78" s="2" t="s">
        <v>64</v>
      </c>
      <c r="G78" s="1">
        <v>132.44</v>
      </c>
      <c r="H78" s="1" t="s">
        <v>1457</v>
      </c>
    </row>
    <row r="79" spans="1:8" x14ac:dyDescent="0.25">
      <c r="A79" s="2" t="s">
        <v>1986</v>
      </c>
      <c r="B79" t="s">
        <v>1775</v>
      </c>
      <c r="C79" t="s">
        <v>1774</v>
      </c>
      <c r="D79" t="s">
        <v>6</v>
      </c>
      <c r="E79" s="9">
        <f t="shared" si="1"/>
        <v>352.97872340425533</v>
      </c>
      <c r="F79" s="2" t="s">
        <v>64</v>
      </c>
      <c r="G79" s="1">
        <v>151.80000000000001</v>
      </c>
      <c r="H79" s="1" t="s">
        <v>1457</v>
      </c>
    </row>
    <row r="80" spans="1:8" x14ac:dyDescent="0.25">
      <c r="A80" s="2" t="s">
        <v>1986</v>
      </c>
      <c r="B80" t="s">
        <v>1776</v>
      </c>
      <c r="C80" t="s">
        <v>1774</v>
      </c>
      <c r="D80" t="s">
        <v>247</v>
      </c>
      <c r="E80" s="6">
        <f t="shared" si="1"/>
        <v>375.44680851063833</v>
      </c>
      <c r="F80" s="2" t="s">
        <v>64</v>
      </c>
      <c r="G80" s="1">
        <v>162.36000000000001</v>
      </c>
      <c r="H80" s="1" t="s">
        <v>1457</v>
      </c>
    </row>
    <row r="81" spans="1:8" x14ac:dyDescent="0.25">
      <c r="A81" s="2" t="s">
        <v>1998</v>
      </c>
      <c r="B81" t="s">
        <v>1829</v>
      </c>
      <c r="C81" t="s">
        <v>1830</v>
      </c>
      <c r="D81" t="s">
        <v>19</v>
      </c>
      <c r="E81" s="6">
        <f>(G81/0.47)+30+125.26</f>
        <v>678.57914893617021</v>
      </c>
      <c r="F81" s="2" t="s">
        <v>64</v>
      </c>
      <c r="G81" s="1">
        <v>245.96</v>
      </c>
      <c r="H81" s="1" t="s">
        <v>1457</v>
      </c>
    </row>
    <row r="82" spans="1:8" x14ac:dyDescent="0.25">
      <c r="A82" s="2" t="s">
        <v>1998</v>
      </c>
      <c r="B82" t="s">
        <v>1831</v>
      </c>
      <c r="C82" t="s">
        <v>1832</v>
      </c>
      <c r="D82" t="s">
        <v>270</v>
      </c>
      <c r="E82" s="6">
        <f>(G82/0.47)+38+105.26</f>
        <v>758.32382978723399</v>
      </c>
      <c r="F82" s="2" t="s">
        <v>64</v>
      </c>
      <c r="G82" s="1">
        <v>289.08</v>
      </c>
      <c r="H82" s="1" t="s">
        <v>1457</v>
      </c>
    </row>
    <row r="83" spans="1:8" x14ac:dyDescent="0.25">
      <c r="A83" s="2" t="s">
        <v>1998</v>
      </c>
      <c r="B83" t="s">
        <v>1833</v>
      </c>
      <c r="C83" t="s">
        <v>1834</v>
      </c>
      <c r="D83" t="s">
        <v>5</v>
      </c>
      <c r="E83" s="6">
        <f>(G83/0.47)+30+140</f>
        <v>498.59574468085106</v>
      </c>
      <c r="F83" s="2" t="s">
        <v>64</v>
      </c>
      <c r="G83" s="1">
        <v>154.44</v>
      </c>
      <c r="H83" s="1" t="s">
        <v>1457</v>
      </c>
    </row>
    <row r="84" spans="1:8" x14ac:dyDescent="0.25">
      <c r="A84" s="2" t="s">
        <v>1998</v>
      </c>
      <c r="B84" t="s">
        <v>1835</v>
      </c>
      <c r="C84" t="s">
        <v>1836</v>
      </c>
      <c r="D84" t="s">
        <v>0</v>
      </c>
      <c r="E84" s="6">
        <f>(G84/0.47)+130</f>
        <v>385.57446808510645</v>
      </c>
      <c r="F84" s="2" t="s">
        <v>64</v>
      </c>
      <c r="G84" s="1">
        <v>120.12</v>
      </c>
      <c r="H84" s="1" t="s">
        <v>1457</v>
      </c>
    </row>
    <row r="85" spans="1:8" x14ac:dyDescent="0.25">
      <c r="A85" s="2" t="s">
        <v>1998</v>
      </c>
      <c r="B85" t="s">
        <v>1837</v>
      </c>
      <c r="C85" t="s">
        <v>1838</v>
      </c>
      <c r="D85" t="s">
        <v>108</v>
      </c>
      <c r="E85" s="6">
        <f>(G85/0.47)+30+356</f>
        <v>1428.8936170212767</v>
      </c>
      <c r="F85" s="8">
        <v>14060070</v>
      </c>
      <c r="G85" s="1">
        <v>490.16</v>
      </c>
      <c r="H85" s="1" t="s">
        <v>1457</v>
      </c>
    </row>
    <row r="86" spans="1:8" x14ac:dyDescent="0.25">
      <c r="A86" s="2" t="s">
        <v>1998</v>
      </c>
      <c r="B86" t="s">
        <v>1839</v>
      </c>
      <c r="C86" t="s">
        <v>1840</v>
      </c>
      <c r="D86" t="s">
        <v>21</v>
      </c>
      <c r="E86" s="6">
        <f>(G86/0.47)+30+450</f>
        <v>1393.7021276595747</v>
      </c>
      <c r="F86" s="8">
        <v>14060070</v>
      </c>
      <c r="G86" s="1">
        <v>429.44</v>
      </c>
      <c r="H86" s="1" t="s">
        <v>1457</v>
      </c>
    </row>
    <row r="87" spans="1:8" x14ac:dyDescent="0.25">
      <c r="A87" s="2" t="s">
        <v>1998</v>
      </c>
      <c r="B87" t="s">
        <v>1841</v>
      </c>
      <c r="C87" t="s">
        <v>1840</v>
      </c>
      <c r="D87" t="s">
        <v>30</v>
      </c>
      <c r="E87" s="6">
        <f>(G87/0.47)+30+670</f>
        <v>1789.7021276595744</v>
      </c>
      <c r="F87" s="8">
        <v>14060070</v>
      </c>
      <c r="G87" s="1">
        <v>512.16</v>
      </c>
      <c r="H87" s="1" t="s">
        <v>1457</v>
      </c>
    </row>
    <row r="88" spans="1:8" x14ac:dyDescent="0.25">
      <c r="A88" s="2" t="s">
        <v>1998</v>
      </c>
      <c r="B88" t="s">
        <v>1842</v>
      </c>
      <c r="C88" t="s">
        <v>1843</v>
      </c>
      <c r="D88" t="s">
        <v>0</v>
      </c>
      <c r="E88" s="6">
        <f>(G88/0.47)+30+579.69</f>
        <v>1279.9878723404258</v>
      </c>
      <c r="F88" s="8">
        <v>14060060</v>
      </c>
      <c r="G88" s="1">
        <v>315.04000000000002</v>
      </c>
      <c r="H88" s="1" t="s">
        <v>1457</v>
      </c>
    </row>
    <row r="89" spans="1:8" x14ac:dyDescent="0.25">
      <c r="A89" s="2" t="s">
        <v>1998</v>
      </c>
      <c r="B89" t="s">
        <v>1844</v>
      </c>
      <c r="C89" t="s">
        <v>1845</v>
      </c>
      <c r="D89" t="s">
        <v>5</v>
      </c>
      <c r="E89" s="6">
        <f>(G89/0.47)+30+579.69</f>
        <v>1390.4559574468085</v>
      </c>
      <c r="F89" s="8">
        <v>14060060</v>
      </c>
      <c r="G89" s="1">
        <v>366.96</v>
      </c>
      <c r="H89" s="1" t="s">
        <v>1457</v>
      </c>
    </row>
    <row r="90" spans="1:8" x14ac:dyDescent="0.25">
      <c r="A90" s="2" t="s">
        <v>1998</v>
      </c>
      <c r="B90" t="s">
        <v>1846</v>
      </c>
      <c r="C90" t="s">
        <v>1847</v>
      </c>
      <c r="D90" t="s">
        <v>8</v>
      </c>
      <c r="E90" s="6">
        <f>(G90/0.47)+99+399.69</f>
        <v>1379.6261702127661</v>
      </c>
      <c r="F90" s="8">
        <v>14060060</v>
      </c>
      <c r="G90" s="1">
        <v>414.04</v>
      </c>
      <c r="H90" s="1" t="s">
        <v>1457</v>
      </c>
    </row>
    <row r="91" spans="1:8" x14ac:dyDescent="0.25">
      <c r="A91" s="2" t="s">
        <v>1998</v>
      </c>
      <c r="B91" t="s">
        <v>1848</v>
      </c>
      <c r="C91" t="s">
        <v>1843</v>
      </c>
      <c r="D91" t="s">
        <v>21</v>
      </c>
      <c r="E91" s="6">
        <f>(G91/0.47)+120+399.69</f>
        <v>1355.69</v>
      </c>
      <c r="F91" s="8">
        <v>14060060</v>
      </c>
      <c r="G91" s="1">
        <v>392.92</v>
      </c>
      <c r="H91" s="1" t="s">
        <v>1457</v>
      </c>
    </row>
    <row r="92" spans="1:8" x14ac:dyDescent="0.25">
      <c r="A92" s="2" t="s">
        <v>1989</v>
      </c>
      <c r="B92" t="s">
        <v>1787</v>
      </c>
      <c r="C92" t="s">
        <v>1788</v>
      </c>
      <c r="D92" t="s">
        <v>247</v>
      </c>
      <c r="E92" s="6">
        <f t="shared" si="1"/>
        <v>740.55319148936167</v>
      </c>
      <c r="F92" s="2" t="s">
        <v>64</v>
      </c>
      <c r="G92" s="1">
        <v>333.96</v>
      </c>
      <c r="H92" s="1" t="s">
        <v>1457</v>
      </c>
    </row>
    <row r="93" spans="1:8" x14ac:dyDescent="0.25">
      <c r="A93" s="2" t="s">
        <v>1963</v>
      </c>
      <c r="B93" t="s">
        <v>1467</v>
      </c>
      <c r="C93" t="s">
        <v>1468</v>
      </c>
      <c r="D93" t="s">
        <v>8</v>
      </c>
      <c r="E93" s="6">
        <f t="shared" si="1"/>
        <v>1141.9148936170213</v>
      </c>
      <c r="F93" s="2" t="s">
        <v>1469</v>
      </c>
      <c r="G93" s="1">
        <v>522.6</v>
      </c>
      <c r="H93" s="1" t="s">
        <v>1470</v>
      </c>
    </row>
    <row r="94" spans="1:8" x14ac:dyDescent="0.25">
      <c r="A94" s="2" t="s">
        <v>1963</v>
      </c>
      <c r="B94" t="s">
        <v>1471</v>
      </c>
      <c r="C94" t="s">
        <v>1472</v>
      </c>
      <c r="D94" t="s">
        <v>8</v>
      </c>
      <c r="E94" s="6">
        <f t="shared" si="1"/>
        <v>515.42553191489367</v>
      </c>
      <c r="F94" s="2" t="s">
        <v>1473</v>
      </c>
      <c r="G94" s="1">
        <v>228.15</v>
      </c>
      <c r="H94" s="1" t="s">
        <v>1470</v>
      </c>
    </row>
    <row r="95" spans="1:8" x14ac:dyDescent="0.25">
      <c r="A95" s="2" t="s">
        <v>1977</v>
      </c>
      <c r="B95" t="s">
        <v>1698</v>
      </c>
      <c r="C95" t="s">
        <v>1699</v>
      </c>
      <c r="D95" t="s">
        <v>0</v>
      </c>
      <c r="E95" s="6">
        <f t="shared" si="1"/>
        <v>662.85106382978722</v>
      </c>
      <c r="F95" s="2" t="s">
        <v>64</v>
      </c>
      <c r="G95" s="1">
        <v>297.44</v>
      </c>
      <c r="H95" s="1" t="s">
        <v>1457</v>
      </c>
    </row>
    <row r="96" spans="1:8" x14ac:dyDescent="0.25">
      <c r="A96" s="2" t="s">
        <v>1977</v>
      </c>
      <c r="B96" t="s">
        <v>1700</v>
      </c>
      <c r="C96" t="s">
        <v>1701</v>
      </c>
      <c r="D96" t="s">
        <v>247</v>
      </c>
      <c r="E96" s="6">
        <f t="shared" si="1"/>
        <v>429.74468085106383</v>
      </c>
      <c r="F96" s="2" t="s">
        <v>64</v>
      </c>
      <c r="G96" s="1">
        <v>187.88</v>
      </c>
      <c r="H96" s="1" t="s">
        <v>1457</v>
      </c>
    </row>
    <row r="97" spans="1:8" x14ac:dyDescent="0.25">
      <c r="A97" s="2" t="s">
        <v>1977</v>
      </c>
      <c r="B97" t="s">
        <v>1702</v>
      </c>
      <c r="C97" t="s">
        <v>1703</v>
      </c>
      <c r="D97" t="s">
        <v>0</v>
      </c>
      <c r="E97" s="6">
        <f t="shared" si="1"/>
        <v>654.42553191489367</v>
      </c>
      <c r="F97" s="2" t="s">
        <v>64</v>
      </c>
      <c r="G97" s="1">
        <v>293.48</v>
      </c>
      <c r="H97" s="1" t="s">
        <v>1457</v>
      </c>
    </row>
    <row r="98" spans="1:8" x14ac:dyDescent="0.25">
      <c r="A98" s="2" t="s">
        <v>1977</v>
      </c>
      <c r="B98" t="s">
        <v>1704</v>
      </c>
      <c r="C98" t="s">
        <v>1705</v>
      </c>
      <c r="D98" t="s">
        <v>6</v>
      </c>
      <c r="E98" s="6">
        <f t="shared" si="1"/>
        <v>411.95744680851067</v>
      </c>
      <c r="F98" s="8">
        <v>99018</v>
      </c>
      <c r="G98" s="1">
        <v>179.52</v>
      </c>
      <c r="H98" s="1" t="s">
        <v>1457</v>
      </c>
    </row>
    <row r="99" spans="1:8" x14ac:dyDescent="0.25">
      <c r="A99" s="2" t="s">
        <v>1977</v>
      </c>
      <c r="B99" t="s">
        <v>1706</v>
      </c>
      <c r="C99" t="s">
        <v>1707</v>
      </c>
      <c r="D99" t="s">
        <v>21</v>
      </c>
      <c r="E99" s="6">
        <f t="shared" si="1"/>
        <v>842.59574468085111</v>
      </c>
      <c r="F99" s="2" t="s">
        <v>1708</v>
      </c>
      <c r="G99" s="1">
        <v>381.92</v>
      </c>
      <c r="H99" s="1" t="s">
        <v>1457</v>
      </c>
    </row>
    <row r="100" spans="1:8" x14ac:dyDescent="0.25">
      <c r="A100" s="2" t="s">
        <v>2008</v>
      </c>
      <c r="B100" t="s">
        <v>1932</v>
      </c>
      <c r="C100" t="s">
        <v>1933</v>
      </c>
      <c r="D100" t="s">
        <v>0</v>
      </c>
      <c r="E100" s="6">
        <f t="shared" si="1"/>
        <v>337.06382978723406</v>
      </c>
      <c r="F100" s="2" t="s">
        <v>64</v>
      </c>
      <c r="G100" s="1">
        <v>144.32</v>
      </c>
      <c r="H100" s="1" t="s">
        <v>1457</v>
      </c>
    </row>
    <row r="101" spans="1:8" x14ac:dyDescent="0.25">
      <c r="A101" s="2" t="s">
        <v>2003</v>
      </c>
      <c r="B101" t="s">
        <v>1901</v>
      </c>
      <c r="C101" t="s">
        <v>1902</v>
      </c>
      <c r="D101" t="s">
        <v>0</v>
      </c>
      <c r="E101" s="6">
        <f t="shared" si="1"/>
        <v>285.57446808510645</v>
      </c>
      <c r="F101" s="2" t="s">
        <v>64</v>
      </c>
      <c r="G101" s="1">
        <v>120.12</v>
      </c>
      <c r="H101" s="1" t="s">
        <v>1457</v>
      </c>
    </row>
    <row r="102" spans="1:8" x14ac:dyDescent="0.25">
      <c r="A102" s="2" t="s">
        <v>2003</v>
      </c>
      <c r="B102" t="s">
        <v>1903</v>
      </c>
      <c r="C102" t="s">
        <v>1904</v>
      </c>
      <c r="D102" t="s">
        <v>0</v>
      </c>
      <c r="E102" s="6">
        <f t="shared" si="1"/>
        <v>515.872340425532</v>
      </c>
      <c r="F102" s="2" t="s">
        <v>64</v>
      </c>
      <c r="G102" s="1">
        <v>228.36</v>
      </c>
      <c r="H102" s="1" t="s">
        <v>1457</v>
      </c>
    </row>
    <row r="103" spans="1:8" x14ac:dyDescent="0.25">
      <c r="A103" s="2" t="s">
        <v>2003</v>
      </c>
      <c r="B103" t="s">
        <v>1905</v>
      </c>
      <c r="C103" t="s">
        <v>1906</v>
      </c>
      <c r="D103" t="s">
        <v>0</v>
      </c>
      <c r="E103" s="6">
        <f t="shared" si="1"/>
        <v>285.57446808510645</v>
      </c>
      <c r="F103" s="2" t="s">
        <v>64</v>
      </c>
      <c r="G103" s="1">
        <v>120.12</v>
      </c>
      <c r="H103" s="1" t="s">
        <v>1457</v>
      </c>
    </row>
    <row r="104" spans="1:8" x14ac:dyDescent="0.25">
      <c r="A104" s="2" t="s">
        <v>2003</v>
      </c>
      <c r="B104" t="s">
        <v>1907</v>
      </c>
      <c r="C104" t="s">
        <v>1908</v>
      </c>
      <c r="D104" t="s">
        <v>0</v>
      </c>
      <c r="E104" s="6">
        <f t="shared" si="1"/>
        <v>285.57446808510645</v>
      </c>
      <c r="F104" s="2" t="s">
        <v>64</v>
      </c>
      <c r="G104" s="1">
        <v>120.12</v>
      </c>
      <c r="H104" s="1" t="s">
        <v>1457</v>
      </c>
    </row>
    <row r="105" spans="1:8" x14ac:dyDescent="0.25">
      <c r="A105" s="2" t="s">
        <v>2003</v>
      </c>
      <c r="B105" t="s">
        <v>1909</v>
      </c>
      <c r="C105" t="s">
        <v>1910</v>
      </c>
      <c r="D105" t="s">
        <v>28</v>
      </c>
      <c r="E105" s="6">
        <f t="shared" si="1"/>
        <v>971.78723404255322</v>
      </c>
      <c r="F105" s="2" t="s">
        <v>64</v>
      </c>
      <c r="G105" s="1">
        <v>442.64</v>
      </c>
      <c r="H105" s="1" t="s">
        <v>1457</v>
      </c>
    </row>
    <row r="106" spans="1:8" x14ac:dyDescent="0.25">
      <c r="A106" s="2" t="s">
        <v>2003</v>
      </c>
      <c r="B106" t="s">
        <v>1911</v>
      </c>
      <c r="C106" t="s">
        <v>1912</v>
      </c>
      <c r="D106" t="s">
        <v>28</v>
      </c>
      <c r="E106" s="6">
        <f t="shared" si="1"/>
        <v>971.78723404255322</v>
      </c>
      <c r="F106" s="2" t="s">
        <v>64</v>
      </c>
      <c r="G106" s="1">
        <v>442.64</v>
      </c>
      <c r="H106" s="1" t="s">
        <v>1457</v>
      </c>
    </row>
    <row r="107" spans="1:8" x14ac:dyDescent="0.25">
      <c r="A107" s="2" t="s">
        <v>2003</v>
      </c>
      <c r="B107" t="s">
        <v>1913</v>
      </c>
      <c r="C107" t="s">
        <v>1914</v>
      </c>
      <c r="D107" t="s">
        <v>28</v>
      </c>
      <c r="E107" s="6">
        <f t="shared" si="1"/>
        <v>688.12765957446811</v>
      </c>
      <c r="F107" s="2" t="s">
        <v>64</v>
      </c>
      <c r="G107" s="1">
        <v>309.32</v>
      </c>
      <c r="H107" s="1" t="s">
        <v>1457</v>
      </c>
    </row>
    <row r="108" spans="1:8" x14ac:dyDescent="0.25">
      <c r="A108" s="2" t="s">
        <v>1960</v>
      </c>
      <c r="B108" t="s">
        <v>1141</v>
      </c>
      <c r="C108" t="s">
        <v>1142</v>
      </c>
      <c r="D108" t="s">
        <v>19</v>
      </c>
      <c r="E108" s="6">
        <f t="shared" si="1"/>
        <v>501.82978723404256</v>
      </c>
      <c r="F108" s="2" t="s">
        <v>1140</v>
      </c>
      <c r="G108" s="1">
        <v>221.76</v>
      </c>
      <c r="H108" s="1" t="s">
        <v>1143</v>
      </c>
    </row>
    <row r="109" spans="1:8" x14ac:dyDescent="0.25">
      <c r="A109" s="2" t="s">
        <v>1960</v>
      </c>
      <c r="B109" t="s">
        <v>1144</v>
      </c>
      <c r="C109" t="s">
        <v>1142</v>
      </c>
      <c r="D109" t="s">
        <v>21</v>
      </c>
      <c r="E109" s="6">
        <f t="shared" si="1"/>
        <v>563.61702127659578</v>
      </c>
      <c r="F109" s="2" t="s">
        <v>1140</v>
      </c>
      <c r="G109" s="1">
        <v>250.8</v>
      </c>
      <c r="H109" s="1" t="s">
        <v>1143</v>
      </c>
    </row>
    <row r="110" spans="1:8" x14ac:dyDescent="0.25">
      <c r="A110" s="2" t="s">
        <v>1960</v>
      </c>
      <c r="B110" t="s">
        <v>1145</v>
      </c>
      <c r="C110" t="s">
        <v>1146</v>
      </c>
      <c r="D110" t="s">
        <v>5</v>
      </c>
      <c r="E110" s="6">
        <f t="shared" si="1"/>
        <v>365.14893617021283</v>
      </c>
      <c r="F110" s="2" t="s">
        <v>1147</v>
      </c>
      <c r="G110" s="1">
        <v>157.52000000000001</v>
      </c>
      <c r="H110" s="1" t="s">
        <v>1143</v>
      </c>
    </row>
    <row r="111" spans="1:8" x14ac:dyDescent="0.25">
      <c r="A111" s="2" t="s">
        <v>1960</v>
      </c>
      <c r="B111" t="s">
        <v>1148</v>
      </c>
      <c r="C111" t="s">
        <v>1149</v>
      </c>
      <c r="D111" t="s">
        <v>0</v>
      </c>
      <c r="E111" s="6">
        <f t="shared" si="1"/>
        <v>292.12765957446811</v>
      </c>
      <c r="F111" s="2" t="s">
        <v>1147</v>
      </c>
      <c r="G111" s="1">
        <v>123.2</v>
      </c>
      <c r="H111" s="1" t="s">
        <v>1143</v>
      </c>
    </row>
    <row r="112" spans="1:8" x14ac:dyDescent="0.25">
      <c r="A112" s="2" t="s">
        <v>1960</v>
      </c>
      <c r="B112" t="s">
        <v>1150</v>
      </c>
      <c r="C112" t="s">
        <v>1149</v>
      </c>
      <c r="D112" t="s">
        <v>6</v>
      </c>
      <c r="E112" s="6">
        <f t="shared" si="1"/>
        <v>331.44680851063833</v>
      </c>
      <c r="F112" s="2" t="s">
        <v>1147</v>
      </c>
      <c r="G112" s="1">
        <v>141.68</v>
      </c>
      <c r="H112" s="1" t="s">
        <v>1143</v>
      </c>
    </row>
    <row r="113" spans="1:8" x14ac:dyDescent="0.25">
      <c r="A113" s="2" t="s">
        <v>1960</v>
      </c>
      <c r="B113" t="s">
        <v>1151</v>
      </c>
      <c r="C113" t="s">
        <v>1152</v>
      </c>
      <c r="D113" t="s">
        <v>270</v>
      </c>
      <c r="E113" s="6">
        <f t="shared" si="1"/>
        <v>625.40425531914889</v>
      </c>
      <c r="F113" s="2" t="s">
        <v>1153</v>
      </c>
      <c r="G113" s="1">
        <v>279.83999999999997</v>
      </c>
      <c r="H113" s="1" t="s">
        <v>1143</v>
      </c>
    </row>
    <row r="114" spans="1:8" x14ac:dyDescent="0.25">
      <c r="A114" s="2" t="s">
        <v>1960</v>
      </c>
      <c r="B114" t="s">
        <v>1154</v>
      </c>
      <c r="C114" t="s">
        <v>1155</v>
      </c>
      <c r="D114" t="s">
        <v>19</v>
      </c>
      <c r="E114" s="6">
        <f t="shared" si="1"/>
        <v>533.65957446808511</v>
      </c>
      <c r="F114" s="2" t="s">
        <v>1153</v>
      </c>
      <c r="G114" s="1">
        <v>236.72</v>
      </c>
      <c r="H114" s="1" t="s">
        <v>1143</v>
      </c>
    </row>
    <row r="115" spans="1:8" x14ac:dyDescent="0.25">
      <c r="A115" s="2" t="s">
        <v>1960</v>
      </c>
      <c r="B115" t="s">
        <v>1156</v>
      </c>
      <c r="C115" t="s">
        <v>1155</v>
      </c>
      <c r="D115" t="s">
        <v>21</v>
      </c>
      <c r="E115" s="6">
        <f t="shared" si="1"/>
        <v>600.12765957446811</v>
      </c>
      <c r="F115" s="2" t="s">
        <v>1153</v>
      </c>
      <c r="G115" s="1">
        <v>267.95999999999998</v>
      </c>
      <c r="H115" s="1" t="s">
        <v>1143</v>
      </c>
    </row>
    <row r="116" spans="1:8" x14ac:dyDescent="0.25">
      <c r="A116" s="2" t="s">
        <v>1960</v>
      </c>
      <c r="B116" t="s">
        <v>1157</v>
      </c>
      <c r="C116" t="s">
        <v>1158</v>
      </c>
      <c r="D116" t="s">
        <v>108</v>
      </c>
      <c r="E116" s="6">
        <f t="shared" si="1"/>
        <v>691.87234042553189</v>
      </c>
      <c r="F116" s="2" t="s">
        <v>1153</v>
      </c>
      <c r="G116" s="1">
        <v>311.08</v>
      </c>
      <c r="H116" s="1" t="s">
        <v>1143</v>
      </c>
    </row>
    <row r="117" spans="1:8" x14ac:dyDescent="0.25">
      <c r="A117" s="2" t="s">
        <v>1960</v>
      </c>
      <c r="B117" t="s">
        <v>1159</v>
      </c>
      <c r="C117" t="s">
        <v>1160</v>
      </c>
      <c r="D117" t="s">
        <v>19</v>
      </c>
      <c r="E117" s="6">
        <f t="shared" si="1"/>
        <v>332.38297872340428</v>
      </c>
      <c r="F117" s="2" t="s">
        <v>1161</v>
      </c>
      <c r="G117" s="1">
        <v>142.12</v>
      </c>
      <c r="H117" s="1" t="s">
        <v>1143</v>
      </c>
    </row>
    <row r="118" spans="1:8" x14ac:dyDescent="0.25">
      <c r="A118" s="2" t="s">
        <v>1960</v>
      </c>
      <c r="B118" t="s">
        <v>1162</v>
      </c>
      <c r="C118" t="s">
        <v>1163</v>
      </c>
      <c r="D118" t="s">
        <v>270</v>
      </c>
      <c r="E118" s="6">
        <f t="shared" si="1"/>
        <v>405.40425531914894</v>
      </c>
      <c r="F118" s="2" t="s">
        <v>1161</v>
      </c>
      <c r="G118" s="1">
        <v>176.44</v>
      </c>
      <c r="H118" s="1" t="s">
        <v>1143</v>
      </c>
    </row>
    <row r="119" spans="1:8" x14ac:dyDescent="0.25">
      <c r="A119" s="2" t="s">
        <v>1960</v>
      </c>
      <c r="B119" t="s">
        <v>1164</v>
      </c>
      <c r="C119" t="s">
        <v>1165</v>
      </c>
      <c r="D119" t="s">
        <v>108</v>
      </c>
      <c r="E119" s="6">
        <f t="shared" si="1"/>
        <v>443.78723404255317</v>
      </c>
      <c r="F119" s="2" t="s">
        <v>1161</v>
      </c>
      <c r="G119" s="1">
        <v>194.48</v>
      </c>
      <c r="H119" s="1" t="s">
        <v>1143</v>
      </c>
    </row>
    <row r="120" spans="1:8" x14ac:dyDescent="0.25">
      <c r="A120" s="2" t="s">
        <v>1960</v>
      </c>
      <c r="B120" t="s">
        <v>1166</v>
      </c>
      <c r="C120" t="s">
        <v>1160</v>
      </c>
      <c r="D120" t="s">
        <v>21</v>
      </c>
      <c r="E120" s="6">
        <f t="shared" si="1"/>
        <v>370.7659574468085</v>
      </c>
      <c r="F120" s="2" t="s">
        <v>1161</v>
      </c>
      <c r="G120" s="1">
        <v>160.16</v>
      </c>
      <c r="H120" s="1" t="s">
        <v>1143</v>
      </c>
    </row>
    <row r="121" spans="1:8" x14ac:dyDescent="0.25">
      <c r="A121" s="2" t="s">
        <v>1960</v>
      </c>
      <c r="B121" t="s">
        <v>1167</v>
      </c>
      <c r="C121" t="s">
        <v>1168</v>
      </c>
      <c r="D121" t="s">
        <v>0</v>
      </c>
      <c r="E121" s="6">
        <f t="shared" si="1"/>
        <v>305.23404255319156</v>
      </c>
      <c r="F121" s="2" t="s">
        <v>1169</v>
      </c>
      <c r="G121" s="1">
        <v>129.36000000000001</v>
      </c>
      <c r="H121" s="1" t="s">
        <v>1143</v>
      </c>
    </row>
    <row r="122" spans="1:8" x14ac:dyDescent="0.25">
      <c r="A122" s="2" t="s">
        <v>1960</v>
      </c>
      <c r="B122" t="s">
        <v>1170</v>
      </c>
      <c r="C122" t="s">
        <v>1171</v>
      </c>
      <c r="D122" t="s">
        <v>30</v>
      </c>
      <c r="E122" s="6">
        <f t="shared" si="1"/>
        <v>1094.4255319148938</v>
      </c>
      <c r="F122" s="2" t="s">
        <v>1172</v>
      </c>
      <c r="G122" s="1">
        <v>500.28000000000003</v>
      </c>
      <c r="H122" s="1" t="s">
        <v>1143</v>
      </c>
    </row>
    <row r="123" spans="1:8" x14ac:dyDescent="0.25">
      <c r="A123" s="2" t="s">
        <v>1960</v>
      </c>
      <c r="B123" t="s">
        <v>1173</v>
      </c>
      <c r="C123" t="s">
        <v>1174</v>
      </c>
      <c r="D123" t="s">
        <v>30</v>
      </c>
      <c r="E123" s="6">
        <f t="shared" si="1"/>
        <v>449.40425531914894</v>
      </c>
      <c r="F123" s="2" t="s">
        <v>1175</v>
      </c>
      <c r="G123" s="1">
        <v>197.12</v>
      </c>
      <c r="H123" s="1" t="s">
        <v>1143</v>
      </c>
    </row>
    <row r="124" spans="1:8" x14ac:dyDescent="0.25">
      <c r="A124" s="2" t="s">
        <v>1960</v>
      </c>
      <c r="B124" t="s">
        <v>1176</v>
      </c>
      <c r="C124" t="s">
        <v>1177</v>
      </c>
      <c r="D124" t="s">
        <v>28</v>
      </c>
      <c r="E124" s="6">
        <f t="shared" si="1"/>
        <v>632.89361702127667</v>
      </c>
      <c r="F124" s="2" t="s">
        <v>64</v>
      </c>
      <c r="G124" s="1">
        <v>283.36</v>
      </c>
      <c r="H124" s="1" t="s">
        <v>1143</v>
      </c>
    </row>
    <row r="125" spans="1:8" x14ac:dyDescent="0.25">
      <c r="A125" s="2" t="s">
        <v>1960</v>
      </c>
      <c r="B125" t="s">
        <v>1178</v>
      </c>
      <c r="C125" t="s">
        <v>1179</v>
      </c>
      <c r="D125" t="s">
        <v>9</v>
      </c>
      <c r="E125" s="6">
        <f t="shared" si="1"/>
        <v>347.36170212765961</v>
      </c>
      <c r="F125" s="2" t="s">
        <v>64</v>
      </c>
      <c r="G125" s="1">
        <v>149.16</v>
      </c>
      <c r="H125" s="1" t="s">
        <v>1143</v>
      </c>
    </row>
    <row r="126" spans="1:8" x14ac:dyDescent="0.25">
      <c r="A126" s="2" t="s">
        <v>1960</v>
      </c>
      <c r="B126" t="s">
        <v>1180</v>
      </c>
      <c r="C126" t="s">
        <v>1181</v>
      </c>
      <c r="D126" t="s">
        <v>30</v>
      </c>
      <c r="E126" s="6">
        <f t="shared" si="1"/>
        <v>1174</v>
      </c>
      <c r="F126" s="2" t="s">
        <v>1182</v>
      </c>
      <c r="G126" s="1">
        <v>537.67999999999995</v>
      </c>
      <c r="H126" s="1" t="s">
        <v>1143</v>
      </c>
    </row>
    <row r="127" spans="1:8" x14ac:dyDescent="0.25">
      <c r="A127" s="2" t="s">
        <v>1960</v>
      </c>
      <c r="B127" t="s">
        <v>1183</v>
      </c>
      <c r="C127" t="s">
        <v>1184</v>
      </c>
      <c r="D127" t="s">
        <v>28</v>
      </c>
      <c r="E127" s="6">
        <f t="shared" si="1"/>
        <v>679.70212765957456</v>
      </c>
      <c r="F127" s="2" t="s">
        <v>1185</v>
      </c>
      <c r="G127" s="1">
        <v>305.36</v>
      </c>
      <c r="H127" s="1" t="s">
        <v>1143</v>
      </c>
    </row>
    <row r="128" spans="1:8" x14ac:dyDescent="0.25">
      <c r="A128" s="2" t="s">
        <v>1960</v>
      </c>
      <c r="B128" t="s">
        <v>1186</v>
      </c>
      <c r="C128" t="s">
        <v>1187</v>
      </c>
      <c r="D128" t="s">
        <v>19</v>
      </c>
      <c r="E128" s="6">
        <f t="shared" si="1"/>
        <v>655.36170212765967</v>
      </c>
      <c r="F128" s="2" t="s">
        <v>1188</v>
      </c>
      <c r="G128" s="1">
        <v>293.92</v>
      </c>
      <c r="H128" s="1" t="s">
        <v>1143</v>
      </c>
    </row>
    <row r="129" spans="1:8" x14ac:dyDescent="0.25">
      <c r="A129" s="2" t="s">
        <v>1960</v>
      </c>
      <c r="B129" t="s">
        <v>1189</v>
      </c>
      <c r="C129" t="s">
        <v>1190</v>
      </c>
      <c r="D129" t="s">
        <v>19</v>
      </c>
      <c r="E129" s="6">
        <f t="shared" si="1"/>
        <v>838.85106382978734</v>
      </c>
      <c r="F129" s="2" t="s">
        <v>1191</v>
      </c>
      <c r="G129" s="1">
        <v>380.16</v>
      </c>
      <c r="H129" s="1" t="s">
        <v>1143</v>
      </c>
    </row>
    <row r="130" spans="1:8" x14ac:dyDescent="0.25">
      <c r="A130" s="2" t="s">
        <v>1960</v>
      </c>
      <c r="B130" t="s">
        <v>1192</v>
      </c>
      <c r="C130" t="s">
        <v>1193</v>
      </c>
      <c r="D130" t="s">
        <v>19</v>
      </c>
      <c r="E130" s="6">
        <f t="shared" si="1"/>
        <v>501.82978723404256</v>
      </c>
      <c r="F130" s="2" t="s">
        <v>1194</v>
      </c>
      <c r="G130" s="1">
        <v>221.76</v>
      </c>
      <c r="H130" s="1" t="s">
        <v>1143</v>
      </c>
    </row>
    <row r="131" spans="1:8" x14ac:dyDescent="0.25">
      <c r="A131" s="2" t="s">
        <v>1960</v>
      </c>
      <c r="B131" t="s">
        <v>1195</v>
      </c>
      <c r="C131" t="s">
        <v>1196</v>
      </c>
      <c r="D131" t="s">
        <v>19</v>
      </c>
      <c r="E131" s="6">
        <f t="shared" ref="E131:E194" si="2">(G131/0.47)+30</f>
        <v>338.93617021276594</v>
      </c>
      <c r="F131" s="2" t="s">
        <v>1197</v>
      </c>
      <c r="G131" s="1">
        <v>145.19999999999999</v>
      </c>
      <c r="H131" s="1" t="s">
        <v>1143</v>
      </c>
    </row>
    <row r="132" spans="1:8" x14ac:dyDescent="0.25">
      <c r="A132" s="2" t="s">
        <v>1960</v>
      </c>
      <c r="B132" t="s">
        <v>1198</v>
      </c>
      <c r="C132" t="s">
        <v>1199</v>
      </c>
      <c r="D132" t="s">
        <v>19</v>
      </c>
      <c r="E132" s="6">
        <f t="shared" si="2"/>
        <v>597.31914893617022</v>
      </c>
      <c r="F132" s="2" t="s">
        <v>1200</v>
      </c>
      <c r="G132" s="1">
        <v>266.64</v>
      </c>
      <c r="H132" s="1" t="s">
        <v>1143</v>
      </c>
    </row>
    <row r="133" spans="1:8" x14ac:dyDescent="0.25">
      <c r="A133" s="2" t="s">
        <v>1960</v>
      </c>
      <c r="B133" t="s">
        <v>1201</v>
      </c>
      <c r="C133" t="s">
        <v>1202</v>
      </c>
      <c r="D133" t="s">
        <v>0</v>
      </c>
      <c r="E133" s="6">
        <f t="shared" si="2"/>
        <v>465.31914893617022</v>
      </c>
      <c r="F133" s="2" t="s">
        <v>1203</v>
      </c>
      <c r="G133" s="1">
        <v>204.6</v>
      </c>
      <c r="H133" s="1" t="s">
        <v>1143</v>
      </c>
    </row>
    <row r="134" spans="1:8" x14ac:dyDescent="0.25">
      <c r="A134" s="2" t="s">
        <v>1960</v>
      </c>
      <c r="B134" t="s">
        <v>1138</v>
      </c>
      <c r="C134" t="s">
        <v>1139</v>
      </c>
      <c r="D134" t="s">
        <v>270</v>
      </c>
      <c r="E134" s="6">
        <f t="shared" si="2"/>
        <v>593.57446808510645</v>
      </c>
      <c r="F134" s="2" t="s">
        <v>1140</v>
      </c>
      <c r="G134" s="1">
        <v>264.88</v>
      </c>
      <c r="H134" s="1" t="s">
        <v>1085</v>
      </c>
    </row>
    <row r="135" spans="1:8" x14ac:dyDescent="0.25">
      <c r="A135" s="2" t="s">
        <v>1987</v>
      </c>
      <c r="B135" t="s">
        <v>1777</v>
      </c>
      <c r="C135" t="s">
        <v>1778</v>
      </c>
      <c r="D135" t="s">
        <v>23</v>
      </c>
      <c r="E135" s="6">
        <f t="shared" si="2"/>
        <v>851.02127659574467</v>
      </c>
      <c r="F135" s="2" t="s">
        <v>64</v>
      </c>
      <c r="G135" s="1">
        <v>385.88</v>
      </c>
      <c r="H135" s="1" t="s">
        <v>1457</v>
      </c>
    </row>
    <row r="136" spans="1:8" x14ac:dyDescent="0.25">
      <c r="A136" s="2" t="s">
        <v>1987</v>
      </c>
      <c r="B136" t="s">
        <v>1779</v>
      </c>
      <c r="C136" t="s">
        <v>1778</v>
      </c>
      <c r="D136" t="s">
        <v>6</v>
      </c>
      <c r="E136" s="6">
        <f t="shared" si="2"/>
        <v>747.10638297872345</v>
      </c>
      <c r="F136" s="2" t="s">
        <v>64</v>
      </c>
      <c r="G136" s="1">
        <v>337.04</v>
      </c>
      <c r="H136" s="1" t="s">
        <v>1457</v>
      </c>
    </row>
    <row r="137" spans="1:8" x14ac:dyDescent="0.25">
      <c r="A137" s="2" t="s">
        <v>1982</v>
      </c>
      <c r="B137" t="s">
        <v>1737</v>
      </c>
      <c r="C137" t="s">
        <v>1738</v>
      </c>
      <c r="D137" t="s">
        <v>19</v>
      </c>
      <c r="E137" s="6">
        <f t="shared" si="2"/>
        <v>820.12765957446811</v>
      </c>
      <c r="F137" s="2" t="s">
        <v>1739</v>
      </c>
      <c r="G137" s="1">
        <v>371.36</v>
      </c>
      <c r="H137" s="1" t="s">
        <v>1457</v>
      </c>
    </row>
    <row r="138" spans="1:8" x14ac:dyDescent="0.25">
      <c r="A138" s="2" t="s">
        <v>1969</v>
      </c>
      <c r="B138" t="s">
        <v>1592</v>
      </c>
      <c r="C138" t="s">
        <v>1593</v>
      </c>
      <c r="D138" t="s">
        <v>19</v>
      </c>
      <c r="E138" s="6">
        <f t="shared" si="2"/>
        <v>944.14893617021289</v>
      </c>
      <c r="F138" s="2">
        <v>51188954</v>
      </c>
      <c r="G138" s="1">
        <v>429.65000000000003</v>
      </c>
      <c r="H138" s="1" t="s">
        <v>1594</v>
      </c>
    </row>
    <row r="139" spans="1:8" x14ac:dyDescent="0.25">
      <c r="A139" s="2" t="s">
        <v>1969</v>
      </c>
      <c r="B139" t="s">
        <v>1595</v>
      </c>
      <c r="C139" t="s">
        <v>1596</v>
      </c>
      <c r="D139" t="s">
        <v>0</v>
      </c>
      <c r="E139" s="6">
        <f t="shared" si="2"/>
        <v>597.02127659574467</v>
      </c>
      <c r="F139" s="2" t="s">
        <v>64</v>
      </c>
      <c r="G139" s="1">
        <v>266.5</v>
      </c>
      <c r="H139" s="1" t="s">
        <v>1594</v>
      </c>
    </row>
    <row r="140" spans="1:8" x14ac:dyDescent="0.25">
      <c r="A140" s="2" t="s">
        <v>1969</v>
      </c>
      <c r="B140" t="s">
        <v>1597</v>
      </c>
      <c r="C140" t="s">
        <v>1598</v>
      </c>
      <c r="D140" t="s">
        <v>0</v>
      </c>
      <c r="E140" s="6">
        <f t="shared" si="2"/>
        <v>624.68085106382978</v>
      </c>
      <c r="F140" s="2" t="s">
        <v>64</v>
      </c>
      <c r="G140" s="1">
        <v>279.5</v>
      </c>
      <c r="H140" s="1" t="s">
        <v>1594</v>
      </c>
    </row>
    <row r="141" spans="1:8" x14ac:dyDescent="0.25">
      <c r="A141" s="2" t="s">
        <v>1969</v>
      </c>
      <c r="B141" t="s">
        <v>1599</v>
      </c>
      <c r="C141" t="s">
        <v>1600</v>
      </c>
      <c r="D141" t="s">
        <v>0</v>
      </c>
      <c r="E141" s="6">
        <f t="shared" si="2"/>
        <v>407.55319148936178</v>
      </c>
      <c r="F141" s="2" t="s">
        <v>64</v>
      </c>
      <c r="G141" s="1">
        <v>177.45000000000002</v>
      </c>
      <c r="H141" s="1" t="s">
        <v>1594</v>
      </c>
    </row>
    <row r="142" spans="1:8" x14ac:dyDescent="0.25">
      <c r="A142" s="2" t="s">
        <v>1969</v>
      </c>
      <c r="B142" t="s">
        <v>1601</v>
      </c>
      <c r="C142" t="s">
        <v>1602</v>
      </c>
      <c r="D142" t="s">
        <v>19</v>
      </c>
      <c r="E142" s="6">
        <f t="shared" si="2"/>
        <v>803.08510638297878</v>
      </c>
      <c r="F142" s="2">
        <v>51208230</v>
      </c>
      <c r="G142" s="1">
        <v>363.35</v>
      </c>
      <c r="H142" s="1" t="s">
        <v>1594</v>
      </c>
    </row>
    <row r="143" spans="1:8" x14ac:dyDescent="0.25">
      <c r="A143" s="2" t="s">
        <v>1969</v>
      </c>
      <c r="B143" t="s">
        <v>1603</v>
      </c>
      <c r="C143" t="s">
        <v>1604</v>
      </c>
      <c r="D143" t="s">
        <v>19</v>
      </c>
      <c r="E143" s="6">
        <f t="shared" si="2"/>
        <v>960.74468085106389</v>
      </c>
      <c r="F143" s="2" t="s">
        <v>64</v>
      </c>
      <c r="G143" s="1">
        <v>437.45</v>
      </c>
      <c r="H143" s="1" t="s">
        <v>1594</v>
      </c>
    </row>
    <row r="144" spans="1:8" x14ac:dyDescent="0.25">
      <c r="A144" s="2" t="s">
        <v>1969</v>
      </c>
      <c r="B144" t="s">
        <v>1605</v>
      </c>
      <c r="C144" t="s">
        <v>1606</v>
      </c>
      <c r="D144" t="s">
        <v>19</v>
      </c>
      <c r="E144" s="6">
        <f t="shared" si="2"/>
        <v>717.340425531915</v>
      </c>
      <c r="F144" s="2" t="s">
        <v>64</v>
      </c>
      <c r="G144" s="1">
        <v>323.05</v>
      </c>
      <c r="H144" s="1" t="s">
        <v>1594</v>
      </c>
    </row>
    <row r="145" spans="1:8" x14ac:dyDescent="0.25">
      <c r="A145" s="2" t="s">
        <v>1969</v>
      </c>
      <c r="B145" t="s">
        <v>1607</v>
      </c>
      <c r="C145" t="s">
        <v>1596</v>
      </c>
      <c r="D145" t="s">
        <v>0</v>
      </c>
      <c r="E145" s="6">
        <f t="shared" si="2"/>
        <v>869.468085106383</v>
      </c>
      <c r="F145" s="2">
        <v>51113905</v>
      </c>
      <c r="G145" s="1">
        <v>394.55</v>
      </c>
      <c r="H145" s="1" t="s">
        <v>1594</v>
      </c>
    </row>
    <row r="146" spans="1:8" x14ac:dyDescent="0.25">
      <c r="A146" s="2" t="s">
        <v>1962</v>
      </c>
      <c r="B146" t="s">
        <v>1455</v>
      </c>
      <c r="C146" t="s">
        <v>1456</v>
      </c>
      <c r="D146" t="s">
        <v>6</v>
      </c>
      <c r="E146" s="6">
        <f t="shared" si="2"/>
        <v>1216.5957446808513</v>
      </c>
      <c r="F146" s="2" t="s">
        <v>64</v>
      </c>
      <c r="G146" s="1">
        <v>557.70000000000005</v>
      </c>
      <c r="H146" s="1" t="s">
        <v>1457</v>
      </c>
    </row>
    <row r="147" spans="1:8" x14ac:dyDescent="0.25">
      <c r="A147" s="2" t="s">
        <v>2000</v>
      </c>
      <c r="B147" t="s">
        <v>1851</v>
      </c>
      <c r="C147" t="s">
        <v>1852</v>
      </c>
      <c r="D147" t="s">
        <v>0</v>
      </c>
      <c r="E147" s="6">
        <f t="shared" si="2"/>
        <v>662.85106382978722</v>
      </c>
      <c r="F147" s="2" t="s">
        <v>64</v>
      </c>
      <c r="G147" s="1">
        <v>297.44</v>
      </c>
      <c r="H147" s="1" t="s">
        <v>1457</v>
      </c>
    </row>
    <row r="148" spans="1:8" x14ac:dyDescent="0.25">
      <c r="A148" s="2" t="s">
        <v>2000</v>
      </c>
      <c r="B148" t="s">
        <v>1853</v>
      </c>
      <c r="C148" t="s">
        <v>1854</v>
      </c>
      <c r="D148" t="s">
        <v>0</v>
      </c>
      <c r="E148" s="6">
        <f t="shared" si="2"/>
        <v>420.38297872340428</v>
      </c>
      <c r="F148" s="8">
        <v>31021153</v>
      </c>
      <c r="G148" s="1">
        <v>183.48</v>
      </c>
      <c r="H148" s="1" t="s">
        <v>1457</v>
      </c>
    </row>
    <row r="149" spans="1:8" x14ac:dyDescent="0.25">
      <c r="A149" s="2" t="s">
        <v>2000</v>
      </c>
      <c r="B149" t="s">
        <v>1855</v>
      </c>
      <c r="C149" t="s">
        <v>1856</v>
      </c>
      <c r="D149" t="s">
        <v>6</v>
      </c>
      <c r="E149" s="6">
        <f t="shared" si="2"/>
        <v>478.42553191489361</v>
      </c>
      <c r="F149" s="8">
        <v>31021153</v>
      </c>
      <c r="G149" s="1">
        <v>210.76</v>
      </c>
      <c r="H149" s="1" t="s">
        <v>1457</v>
      </c>
    </row>
    <row r="150" spans="1:8" x14ac:dyDescent="0.25">
      <c r="A150" s="2" t="s">
        <v>2000</v>
      </c>
      <c r="B150" t="s">
        <v>1857</v>
      </c>
      <c r="C150" t="s">
        <v>1858</v>
      </c>
      <c r="D150" t="s">
        <v>0</v>
      </c>
      <c r="E150" s="6">
        <f t="shared" si="2"/>
        <v>337.06382978723406</v>
      </c>
      <c r="F150" s="8">
        <v>31021155</v>
      </c>
      <c r="G150" s="1">
        <v>144.32</v>
      </c>
      <c r="H150" s="1" t="s">
        <v>1457</v>
      </c>
    </row>
    <row r="151" spans="1:8" x14ac:dyDescent="0.25">
      <c r="A151" s="2" t="s">
        <v>2000</v>
      </c>
      <c r="B151" t="s">
        <v>1859</v>
      </c>
      <c r="C151" t="s">
        <v>1860</v>
      </c>
      <c r="D151" t="s">
        <v>6</v>
      </c>
      <c r="E151" s="6">
        <f t="shared" si="2"/>
        <v>382.93617021276594</v>
      </c>
      <c r="F151" s="8">
        <v>31021155</v>
      </c>
      <c r="G151" s="1">
        <v>165.88</v>
      </c>
      <c r="H151" s="1" t="s">
        <v>1457</v>
      </c>
    </row>
    <row r="152" spans="1:8" x14ac:dyDescent="0.25">
      <c r="A152" s="2" t="s">
        <v>2000</v>
      </c>
      <c r="B152" t="s">
        <v>1861</v>
      </c>
      <c r="C152" t="s">
        <v>1862</v>
      </c>
      <c r="D152" t="s">
        <v>0</v>
      </c>
      <c r="E152" s="6">
        <f t="shared" si="2"/>
        <v>484.04255319148939</v>
      </c>
      <c r="F152" s="8">
        <v>31021156</v>
      </c>
      <c r="G152" s="1">
        <v>213.4</v>
      </c>
      <c r="H152" s="1" t="s">
        <v>1457</v>
      </c>
    </row>
    <row r="153" spans="1:8" x14ac:dyDescent="0.25">
      <c r="A153" s="2" t="s">
        <v>2000</v>
      </c>
      <c r="B153" t="s">
        <v>1863</v>
      </c>
      <c r="C153" t="s">
        <v>1864</v>
      </c>
      <c r="D153" t="s">
        <v>6</v>
      </c>
      <c r="E153" s="6">
        <f t="shared" si="2"/>
        <v>551.44680851063833</v>
      </c>
      <c r="F153" s="8">
        <v>31021156</v>
      </c>
      <c r="G153" s="1">
        <v>245.08</v>
      </c>
      <c r="H153" s="1" t="s">
        <v>1457</v>
      </c>
    </row>
    <row r="154" spans="1:8" x14ac:dyDescent="0.25">
      <c r="A154" s="2" t="s">
        <v>2000</v>
      </c>
      <c r="B154" t="s">
        <v>1865</v>
      </c>
      <c r="C154" t="s">
        <v>1866</v>
      </c>
      <c r="D154" t="s">
        <v>0</v>
      </c>
      <c r="E154" s="6">
        <f t="shared" si="2"/>
        <v>368.89361702127661</v>
      </c>
      <c r="F154" s="8">
        <v>31021157</v>
      </c>
      <c r="G154" s="1">
        <v>159.28</v>
      </c>
      <c r="H154" s="1" t="s">
        <v>1457</v>
      </c>
    </row>
    <row r="155" spans="1:8" x14ac:dyDescent="0.25">
      <c r="A155" s="2" t="s">
        <v>2000</v>
      </c>
      <c r="B155" t="s">
        <v>1867</v>
      </c>
      <c r="C155" t="s">
        <v>1868</v>
      </c>
      <c r="D155" t="s">
        <v>6</v>
      </c>
      <c r="E155" s="6">
        <f t="shared" si="2"/>
        <v>419.44680851063828</v>
      </c>
      <c r="F155" s="8">
        <v>31021157</v>
      </c>
      <c r="G155" s="1">
        <v>183.04</v>
      </c>
      <c r="H155" s="1" t="s">
        <v>1457</v>
      </c>
    </row>
    <row r="156" spans="1:8" x14ac:dyDescent="0.25">
      <c r="A156" s="2" t="s">
        <v>1999</v>
      </c>
      <c r="B156" t="s">
        <v>1849</v>
      </c>
      <c r="C156" t="s">
        <v>1850</v>
      </c>
      <c r="D156" t="s">
        <v>6</v>
      </c>
      <c r="E156" s="6">
        <f t="shared" si="2"/>
        <v>794.85106382978734</v>
      </c>
      <c r="F156" s="2" t="s">
        <v>64</v>
      </c>
      <c r="G156" s="1">
        <v>359.48</v>
      </c>
      <c r="H156" s="1" t="s">
        <v>1457</v>
      </c>
    </row>
    <row r="157" spans="1:8" x14ac:dyDescent="0.25">
      <c r="A157" s="2" t="s">
        <v>1997</v>
      </c>
      <c r="B157" t="s">
        <v>1825</v>
      </c>
      <c r="C157" t="s">
        <v>1826</v>
      </c>
      <c r="D157" t="s">
        <v>0</v>
      </c>
      <c r="E157" s="6">
        <f t="shared" si="2"/>
        <v>598.25531914893622</v>
      </c>
      <c r="F157" s="2" t="s">
        <v>64</v>
      </c>
      <c r="G157" s="1">
        <v>267.08</v>
      </c>
      <c r="H157" s="1" t="s">
        <v>1457</v>
      </c>
    </row>
    <row r="158" spans="1:8" x14ac:dyDescent="0.25">
      <c r="A158" s="2" t="s">
        <v>1956</v>
      </c>
      <c r="B158" t="s">
        <v>758</v>
      </c>
      <c r="C158" t="s">
        <v>759</v>
      </c>
      <c r="D158" t="s">
        <v>0</v>
      </c>
      <c r="E158" s="6">
        <f t="shared" si="2"/>
        <v>554.25531914893622</v>
      </c>
      <c r="F158" s="8">
        <v>7028805</v>
      </c>
      <c r="G158" s="1">
        <v>246.4</v>
      </c>
      <c r="H158" s="1" t="s">
        <v>760</v>
      </c>
    </row>
    <row r="159" spans="1:8" x14ac:dyDescent="0.25">
      <c r="A159" s="2" t="s">
        <v>1956</v>
      </c>
      <c r="B159" t="s">
        <v>761</v>
      </c>
      <c r="C159" t="s">
        <v>762</v>
      </c>
      <c r="D159" t="s">
        <v>5</v>
      </c>
      <c r="E159" s="6">
        <f t="shared" si="2"/>
        <v>646</v>
      </c>
      <c r="F159" s="8">
        <v>7028805</v>
      </c>
      <c r="G159" s="1">
        <v>289.52</v>
      </c>
      <c r="H159" s="1" t="s">
        <v>760</v>
      </c>
    </row>
    <row r="160" spans="1:8" x14ac:dyDescent="0.25">
      <c r="A160" s="2" t="s">
        <v>1956</v>
      </c>
      <c r="B160" t="s">
        <v>763</v>
      </c>
      <c r="C160" t="s">
        <v>764</v>
      </c>
      <c r="D160" t="s">
        <v>6</v>
      </c>
      <c r="E160" s="6">
        <f t="shared" si="2"/>
        <v>932.46808510638311</v>
      </c>
      <c r="F160" s="8">
        <v>10358890</v>
      </c>
      <c r="G160" s="1">
        <v>424.16</v>
      </c>
      <c r="H160" s="1" t="s">
        <v>760</v>
      </c>
    </row>
    <row r="161" spans="1:8" x14ac:dyDescent="0.25">
      <c r="A161" s="2" t="s">
        <v>1956</v>
      </c>
      <c r="B161" t="s">
        <v>765</v>
      </c>
      <c r="C161" t="s">
        <v>764</v>
      </c>
      <c r="D161" t="s">
        <v>247</v>
      </c>
      <c r="E161" s="6">
        <f t="shared" si="2"/>
        <v>992.38297872340434</v>
      </c>
      <c r="F161" s="8">
        <v>10358890</v>
      </c>
      <c r="G161" s="1">
        <v>452.32</v>
      </c>
      <c r="H161" s="1" t="s">
        <v>760</v>
      </c>
    </row>
    <row r="162" spans="1:8" x14ac:dyDescent="0.25">
      <c r="A162" s="2" t="s">
        <v>1956</v>
      </c>
      <c r="B162" t="s">
        <v>766</v>
      </c>
      <c r="C162" t="s">
        <v>764</v>
      </c>
      <c r="D162" t="s">
        <v>9</v>
      </c>
      <c r="E162" s="6">
        <f t="shared" si="2"/>
        <v>1002.6808510638299</v>
      </c>
      <c r="F162" s="8">
        <v>10358890</v>
      </c>
      <c r="G162" s="1">
        <v>457.16</v>
      </c>
      <c r="H162" s="1" t="s">
        <v>760</v>
      </c>
    </row>
    <row r="163" spans="1:8" x14ac:dyDescent="0.25">
      <c r="A163" s="2" t="s">
        <v>1956</v>
      </c>
      <c r="B163" t="s">
        <v>767</v>
      </c>
      <c r="C163" t="s">
        <v>768</v>
      </c>
      <c r="D163" t="s">
        <v>19</v>
      </c>
      <c r="E163" s="6">
        <f t="shared" si="2"/>
        <v>623.531914893617</v>
      </c>
      <c r="F163" s="2" t="s">
        <v>769</v>
      </c>
      <c r="G163" s="1">
        <v>278.95999999999998</v>
      </c>
      <c r="H163" s="1" t="s">
        <v>760</v>
      </c>
    </row>
    <row r="164" spans="1:8" x14ac:dyDescent="0.25">
      <c r="A164" s="2" t="s">
        <v>1956</v>
      </c>
      <c r="B164" t="s">
        <v>770</v>
      </c>
      <c r="C164" t="s">
        <v>771</v>
      </c>
      <c r="D164" t="s">
        <v>270</v>
      </c>
      <c r="E164" s="6">
        <f t="shared" si="2"/>
        <v>715.27659574468089</v>
      </c>
      <c r="F164" s="2" t="s">
        <v>769</v>
      </c>
      <c r="G164" s="1">
        <v>322.08</v>
      </c>
      <c r="H164" s="1" t="s">
        <v>760</v>
      </c>
    </row>
    <row r="165" spans="1:8" x14ac:dyDescent="0.25">
      <c r="A165" s="2" t="s">
        <v>1956</v>
      </c>
      <c r="B165" t="s">
        <v>772</v>
      </c>
      <c r="C165" t="s">
        <v>768</v>
      </c>
      <c r="D165" t="s">
        <v>21</v>
      </c>
      <c r="E165" s="6">
        <f t="shared" si="2"/>
        <v>703.10638297872345</v>
      </c>
      <c r="F165" s="2" t="s">
        <v>769</v>
      </c>
      <c r="G165" s="1">
        <v>316.36</v>
      </c>
      <c r="H165" s="1" t="s">
        <v>760</v>
      </c>
    </row>
    <row r="166" spans="1:8" x14ac:dyDescent="0.25">
      <c r="A166" s="2" t="s">
        <v>1956</v>
      </c>
      <c r="B166" t="s">
        <v>773</v>
      </c>
      <c r="C166" t="s">
        <v>774</v>
      </c>
      <c r="D166" t="s">
        <v>270</v>
      </c>
      <c r="E166" s="6">
        <f t="shared" si="2"/>
        <v>431.61702127659572</v>
      </c>
      <c r="F166" s="8">
        <v>10450204</v>
      </c>
      <c r="G166" s="1">
        <v>188.76</v>
      </c>
      <c r="H166" s="1" t="s">
        <v>760</v>
      </c>
    </row>
    <row r="167" spans="1:8" x14ac:dyDescent="0.25">
      <c r="A167" s="2" t="s">
        <v>1956</v>
      </c>
      <c r="B167" t="s">
        <v>775</v>
      </c>
      <c r="C167" t="s">
        <v>776</v>
      </c>
      <c r="D167" t="s">
        <v>19</v>
      </c>
      <c r="E167" s="6">
        <f t="shared" si="2"/>
        <v>358.59574468085106</v>
      </c>
      <c r="F167" s="8">
        <v>10450204</v>
      </c>
      <c r="G167" s="1">
        <v>154.44</v>
      </c>
      <c r="H167" s="1" t="s">
        <v>760</v>
      </c>
    </row>
    <row r="168" spans="1:8" x14ac:dyDescent="0.25">
      <c r="A168" s="2" t="s">
        <v>1956</v>
      </c>
      <c r="B168" t="s">
        <v>777</v>
      </c>
      <c r="C168" t="s">
        <v>778</v>
      </c>
      <c r="D168" t="s">
        <v>30</v>
      </c>
      <c r="E168" s="6">
        <f t="shared" si="2"/>
        <v>1144.9787234042553</v>
      </c>
      <c r="F168" s="8">
        <v>11646281</v>
      </c>
      <c r="G168" s="1">
        <v>524.04</v>
      </c>
      <c r="H168" s="1" t="s">
        <v>760</v>
      </c>
    </row>
    <row r="169" spans="1:8" x14ac:dyDescent="0.25">
      <c r="A169" s="2" t="s">
        <v>1956</v>
      </c>
      <c r="B169" t="s">
        <v>779</v>
      </c>
      <c r="C169" t="s">
        <v>780</v>
      </c>
      <c r="D169" t="s">
        <v>21</v>
      </c>
      <c r="E169" s="6">
        <f t="shared" si="2"/>
        <v>407.27659574468083</v>
      </c>
      <c r="F169" s="2" t="s">
        <v>64</v>
      </c>
      <c r="G169" s="1">
        <v>177.32</v>
      </c>
      <c r="H169" s="1" t="s">
        <v>760</v>
      </c>
    </row>
    <row r="170" spans="1:8" x14ac:dyDescent="0.25">
      <c r="A170" s="2" t="s">
        <v>1956</v>
      </c>
      <c r="B170" t="s">
        <v>781</v>
      </c>
      <c r="C170" t="s">
        <v>782</v>
      </c>
      <c r="D170" t="s">
        <v>21</v>
      </c>
      <c r="E170" s="6">
        <f t="shared" si="2"/>
        <v>922.17021276595744</v>
      </c>
      <c r="F170" s="2" t="s">
        <v>64</v>
      </c>
      <c r="G170" s="1">
        <v>419.32</v>
      </c>
      <c r="H170" s="1" t="s">
        <v>760</v>
      </c>
    </row>
    <row r="171" spans="1:8" x14ac:dyDescent="0.25">
      <c r="A171" s="2" t="s">
        <v>1956</v>
      </c>
      <c r="B171" t="s">
        <v>783</v>
      </c>
      <c r="C171" t="s">
        <v>784</v>
      </c>
      <c r="D171" t="s">
        <v>30</v>
      </c>
      <c r="E171" s="6">
        <f t="shared" si="2"/>
        <v>502.7659574468085</v>
      </c>
      <c r="F171" s="2" t="s">
        <v>64</v>
      </c>
      <c r="G171" s="1">
        <v>222.2</v>
      </c>
      <c r="H171" s="1" t="s">
        <v>760</v>
      </c>
    </row>
    <row r="172" spans="1:8" x14ac:dyDescent="0.25">
      <c r="A172" s="2" t="s">
        <v>1956</v>
      </c>
      <c r="B172" t="s">
        <v>785</v>
      </c>
      <c r="C172" t="s">
        <v>786</v>
      </c>
      <c r="D172" t="s">
        <v>6</v>
      </c>
      <c r="E172" s="6">
        <f t="shared" si="2"/>
        <v>455.95744680851061</v>
      </c>
      <c r="F172" s="8">
        <v>247325375</v>
      </c>
      <c r="G172" s="1">
        <v>200.2</v>
      </c>
      <c r="H172" s="1" t="s">
        <v>760</v>
      </c>
    </row>
    <row r="173" spans="1:8" x14ac:dyDescent="0.25">
      <c r="A173" s="2" t="s">
        <v>1956</v>
      </c>
      <c r="B173" t="s">
        <v>787</v>
      </c>
      <c r="C173" t="s">
        <v>788</v>
      </c>
      <c r="D173" t="s">
        <v>21</v>
      </c>
      <c r="E173" s="6">
        <f t="shared" si="2"/>
        <v>443.78723404255317</v>
      </c>
      <c r="F173" s="2" t="s">
        <v>64</v>
      </c>
      <c r="G173" s="1">
        <v>194.48</v>
      </c>
      <c r="H173" s="1" t="s">
        <v>760</v>
      </c>
    </row>
    <row r="174" spans="1:8" x14ac:dyDescent="0.25">
      <c r="A174" s="2" t="s">
        <v>1956</v>
      </c>
      <c r="B174" t="s">
        <v>789</v>
      </c>
      <c r="C174" t="s">
        <v>790</v>
      </c>
      <c r="D174" t="s">
        <v>19</v>
      </c>
      <c r="E174" s="6">
        <f t="shared" si="2"/>
        <v>661.91489361702133</v>
      </c>
      <c r="F174" s="2" t="s">
        <v>64</v>
      </c>
      <c r="G174" s="1">
        <v>297</v>
      </c>
      <c r="H174" s="1" t="s">
        <v>760</v>
      </c>
    </row>
    <row r="175" spans="1:8" x14ac:dyDescent="0.25">
      <c r="A175" s="2" t="s">
        <v>1956</v>
      </c>
      <c r="B175" t="s">
        <v>791</v>
      </c>
      <c r="C175" t="s">
        <v>792</v>
      </c>
      <c r="D175" t="s">
        <v>30</v>
      </c>
      <c r="E175" s="6">
        <f t="shared" si="2"/>
        <v>884.72340425531922</v>
      </c>
      <c r="F175" s="2" t="s">
        <v>64</v>
      </c>
      <c r="G175" s="1">
        <v>401.72</v>
      </c>
      <c r="H175" s="1" t="s">
        <v>760</v>
      </c>
    </row>
    <row r="176" spans="1:8" x14ac:dyDescent="0.25">
      <c r="A176" s="2" t="s">
        <v>1956</v>
      </c>
      <c r="B176" t="s">
        <v>793</v>
      </c>
      <c r="C176" t="s">
        <v>794</v>
      </c>
      <c r="D176" t="s">
        <v>0</v>
      </c>
      <c r="E176" s="6">
        <f t="shared" si="2"/>
        <v>292.12765957446811</v>
      </c>
      <c r="F176" s="2" t="s">
        <v>64</v>
      </c>
      <c r="G176" s="1">
        <v>123.2</v>
      </c>
      <c r="H176" s="1" t="s">
        <v>760</v>
      </c>
    </row>
    <row r="177" spans="1:8" x14ac:dyDescent="0.25">
      <c r="A177" s="2" t="s">
        <v>1956</v>
      </c>
      <c r="B177" t="s">
        <v>795</v>
      </c>
      <c r="C177" t="s">
        <v>794</v>
      </c>
      <c r="D177" t="s">
        <v>82</v>
      </c>
      <c r="E177" s="6">
        <f t="shared" si="2"/>
        <v>394.17021276595744</v>
      </c>
      <c r="F177" s="2" t="s">
        <v>64</v>
      </c>
      <c r="G177" s="1">
        <v>171.16</v>
      </c>
      <c r="H177" s="1" t="s">
        <v>760</v>
      </c>
    </row>
    <row r="178" spans="1:8" x14ac:dyDescent="0.25">
      <c r="A178" s="2" t="s">
        <v>1956</v>
      </c>
      <c r="B178" t="s">
        <v>796</v>
      </c>
      <c r="C178" t="s">
        <v>797</v>
      </c>
      <c r="D178" t="s">
        <v>30</v>
      </c>
      <c r="E178" s="6">
        <f t="shared" si="2"/>
        <v>910.936170212766</v>
      </c>
      <c r="F178" s="2" t="s">
        <v>64</v>
      </c>
      <c r="G178" s="1">
        <v>414.04</v>
      </c>
      <c r="H178" s="1" t="s">
        <v>760</v>
      </c>
    </row>
    <row r="179" spans="1:8" x14ac:dyDescent="0.25">
      <c r="A179" s="2" t="s">
        <v>1956</v>
      </c>
      <c r="B179" t="s">
        <v>798</v>
      </c>
      <c r="C179" t="s">
        <v>799</v>
      </c>
      <c r="D179" t="s">
        <v>28</v>
      </c>
      <c r="E179" s="6">
        <f t="shared" si="2"/>
        <v>751.78723404255322</v>
      </c>
      <c r="F179" s="2" t="s">
        <v>800</v>
      </c>
      <c r="G179" s="1">
        <v>339.24</v>
      </c>
      <c r="H179" s="1" t="s">
        <v>760</v>
      </c>
    </row>
    <row r="180" spans="1:8" x14ac:dyDescent="0.25">
      <c r="A180" s="2" t="s">
        <v>1956</v>
      </c>
      <c r="B180" t="s">
        <v>801</v>
      </c>
      <c r="C180" t="s">
        <v>802</v>
      </c>
      <c r="D180" t="s">
        <v>212</v>
      </c>
      <c r="E180" s="6">
        <f t="shared" si="2"/>
        <v>665.74468085106389</v>
      </c>
      <c r="F180" s="2" t="s">
        <v>64</v>
      </c>
      <c r="G180" s="1">
        <v>298.8</v>
      </c>
      <c r="H180" s="1" t="s">
        <v>803</v>
      </c>
    </row>
    <row r="181" spans="1:8" x14ac:dyDescent="0.25">
      <c r="A181" s="2" t="s">
        <v>1956</v>
      </c>
      <c r="B181" t="s">
        <v>804</v>
      </c>
      <c r="C181" t="s">
        <v>805</v>
      </c>
      <c r="D181" t="s">
        <v>30</v>
      </c>
      <c r="E181" s="6">
        <f t="shared" si="2"/>
        <v>1261.9148936170213</v>
      </c>
      <c r="F181" s="2" t="s">
        <v>64</v>
      </c>
      <c r="G181" s="1">
        <v>579</v>
      </c>
      <c r="H181" s="1" t="s">
        <v>803</v>
      </c>
    </row>
    <row r="182" spans="1:8" x14ac:dyDescent="0.25">
      <c r="A182" s="2" t="s">
        <v>1956</v>
      </c>
      <c r="B182" t="s">
        <v>806</v>
      </c>
      <c r="C182" t="s">
        <v>807</v>
      </c>
      <c r="D182" t="s">
        <v>0</v>
      </c>
      <c r="E182" s="6">
        <f t="shared" si="2"/>
        <v>949.68085106382989</v>
      </c>
      <c r="F182" s="8">
        <v>7030040</v>
      </c>
      <c r="G182" s="1">
        <v>432.25</v>
      </c>
      <c r="H182" s="1" t="s">
        <v>808</v>
      </c>
    </row>
    <row r="183" spans="1:8" x14ac:dyDescent="0.25">
      <c r="A183" s="2" t="s">
        <v>1995</v>
      </c>
      <c r="B183" t="s">
        <v>1816</v>
      </c>
      <c r="C183" t="s">
        <v>1817</v>
      </c>
      <c r="D183" t="s">
        <v>23</v>
      </c>
      <c r="E183" s="6">
        <f t="shared" si="2"/>
        <v>869.74468085106389</v>
      </c>
      <c r="F183" s="2" t="s">
        <v>1818</v>
      </c>
      <c r="G183" s="1">
        <v>394.68</v>
      </c>
      <c r="H183" s="1" t="s">
        <v>1457</v>
      </c>
    </row>
    <row r="184" spans="1:8" x14ac:dyDescent="0.25">
      <c r="A184" s="2" t="s">
        <v>1995</v>
      </c>
      <c r="B184" t="s">
        <v>1819</v>
      </c>
      <c r="C184" t="s">
        <v>1820</v>
      </c>
      <c r="D184" t="s">
        <v>155</v>
      </c>
      <c r="E184" s="6">
        <f t="shared" si="2"/>
        <v>508.38297872340428</v>
      </c>
      <c r="F184" s="2" t="s">
        <v>64</v>
      </c>
      <c r="G184" s="1">
        <v>224.84</v>
      </c>
      <c r="H184" s="1" t="s">
        <v>1457</v>
      </c>
    </row>
    <row r="185" spans="1:8" x14ac:dyDescent="0.25">
      <c r="A185" s="2" t="s">
        <v>1995</v>
      </c>
      <c r="B185" t="s">
        <v>1821</v>
      </c>
      <c r="C185" t="s">
        <v>1822</v>
      </c>
      <c r="D185" t="s">
        <v>21</v>
      </c>
      <c r="E185" s="6">
        <f t="shared" si="2"/>
        <v>422.25531914893622</v>
      </c>
      <c r="F185" s="2" t="s">
        <v>64</v>
      </c>
      <c r="G185" s="1">
        <v>184.36</v>
      </c>
      <c r="H185" s="1" t="s">
        <v>1457</v>
      </c>
    </row>
    <row r="186" spans="1:8" x14ac:dyDescent="0.25">
      <c r="A186" s="2" t="s">
        <v>1966</v>
      </c>
      <c r="B186" t="s">
        <v>1531</v>
      </c>
      <c r="C186" t="s">
        <v>1532</v>
      </c>
      <c r="D186" t="s">
        <v>19</v>
      </c>
      <c r="E186" s="6">
        <f t="shared" si="2"/>
        <v>934.46808510638311</v>
      </c>
      <c r="F186" s="2" t="s">
        <v>64</v>
      </c>
      <c r="G186" s="1">
        <v>425.1</v>
      </c>
      <c r="H186" s="1" t="s">
        <v>1533</v>
      </c>
    </row>
    <row r="187" spans="1:8" x14ac:dyDescent="0.25">
      <c r="A187" s="2" t="s">
        <v>1966</v>
      </c>
      <c r="B187" t="s">
        <v>1534</v>
      </c>
      <c r="C187" t="s">
        <v>1532</v>
      </c>
      <c r="D187" t="s">
        <v>21</v>
      </c>
      <c r="E187" s="6">
        <f t="shared" si="2"/>
        <v>1056.1702127659576</v>
      </c>
      <c r="F187" s="2" t="s">
        <v>64</v>
      </c>
      <c r="G187" s="1">
        <v>482.3</v>
      </c>
      <c r="H187" s="1" t="s">
        <v>1533</v>
      </c>
    </row>
    <row r="188" spans="1:8" x14ac:dyDescent="0.25">
      <c r="A188" s="2" t="s">
        <v>1966</v>
      </c>
      <c r="B188" t="s">
        <v>1535</v>
      </c>
      <c r="C188" t="s">
        <v>1536</v>
      </c>
      <c r="D188" t="s">
        <v>19</v>
      </c>
      <c r="E188" s="6">
        <f t="shared" si="2"/>
        <v>476.70212765957456</v>
      </c>
      <c r="F188" s="2" t="s">
        <v>64</v>
      </c>
      <c r="G188" s="1">
        <v>209.95000000000002</v>
      </c>
      <c r="H188" s="1" t="s">
        <v>1533</v>
      </c>
    </row>
    <row r="189" spans="1:8" x14ac:dyDescent="0.25">
      <c r="A189" s="2" t="s">
        <v>1966</v>
      </c>
      <c r="B189" t="s">
        <v>1537</v>
      </c>
      <c r="C189" t="s">
        <v>1536</v>
      </c>
      <c r="D189" t="s">
        <v>21</v>
      </c>
      <c r="E189" s="6">
        <f t="shared" si="2"/>
        <v>533.40425531914889</v>
      </c>
      <c r="F189" s="2" t="s">
        <v>64</v>
      </c>
      <c r="G189" s="1">
        <v>236.6</v>
      </c>
      <c r="H189" s="1" t="s">
        <v>1533</v>
      </c>
    </row>
    <row r="190" spans="1:8" x14ac:dyDescent="0.25">
      <c r="A190" s="2" t="s">
        <v>1966</v>
      </c>
      <c r="B190" t="s">
        <v>1538</v>
      </c>
      <c r="C190" t="s">
        <v>1539</v>
      </c>
      <c r="D190" t="s">
        <v>19</v>
      </c>
      <c r="E190" s="6">
        <f t="shared" si="2"/>
        <v>727.02127659574478</v>
      </c>
      <c r="F190" s="2" t="s">
        <v>64</v>
      </c>
      <c r="G190" s="1">
        <v>327.60000000000002</v>
      </c>
      <c r="H190" s="1" t="s">
        <v>1533</v>
      </c>
    </row>
    <row r="191" spans="1:8" x14ac:dyDescent="0.25">
      <c r="A191" s="2" t="s">
        <v>1966</v>
      </c>
      <c r="B191" t="s">
        <v>1540</v>
      </c>
      <c r="C191" t="s">
        <v>1541</v>
      </c>
      <c r="D191" t="s">
        <v>19</v>
      </c>
      <c r="E191" s="6">
        <f t="shared" si="2"/>
        <v>476.70212765957456</v>
      </c>
      <c r="F191" s="2" t="s">
        <v>64</v>
      </c>
      <c r="G191" s="1">
        <v>209.95000000000002</v>
      </c>
      <c r="H191" s="1" t="s">
        <v>1533</v>
      </c>
    </row>
    <row r="192" spans="1:8" x14ac:dyDescent="0.25">
      <c r="A192" s="2" t="s">
        <v>1966</v>
      </c>
      <c r="B192" t="s">
        <v>1542</v>
      </c>
      <c r="C192" t="s">
        <v>1543</v>
      </c>
      <c r="D192" t="s">
        <v>6</v>
      </c>
      <c r="E192" s="6">
        <f t="shared" si="2"/>
        <v>1270.5319148936173</v>
      </c>
      <c r="F192" s="8">
        <v>470393</v>
      </c>
      <c r="G192" s="1">
        <v>583.05000000000007</v>
      </c>
      <c r="H192" s="1" t="s">
        <v>1533</v>
      </c>
    </row>
    <row r="193" spans="1:8" x14ac:dyDescent="0.25">
      <c r="A193" s="2" t="s">
        <v>1966</v>
      </c>
      <c r="B193" t="s">
        <v>1544</v>
      </c>
      <c r="C193" t="s">
        <v>1545</v>
      </c>
      <c r="D193" t="s">
        <v>21</v>
      </c>
      <c r="E193" s="6">
        <f t="shared" si="2"/>
        <v>1013.2978723404257</v>
      </c>
      <c r="F193" s="2" t="s">
        <v>1546</v>
      </c>
      <c r="G193" s="1">
        <v>462.15000000000003</v>
      </c>
      <c r="H193" s="1" t="s">
        <v>1533</v>
      </c>
    </row>
    <row r="194" spans="1:8" x14ac:dyDescent="0.25">
      <c r="A194" s="2" t="s">
        <v>1966</v>
      </c>
      <c r="B194" t="s">
        <v>1547</v>
      </c>
      <c r="C194" t="s">
        <v>1548</v>
      </c>
      <c r="D194" t="s">
        <v>0</v>
      </c>
      <c r="E194" s="6">
        <f t="shared" si="2"/>
        <v>407.55319148936178</v>
      </c>
      <c r="F194" s="2" t="s">
        <v>1549</v>
      </c>
      <c r="G194" s="1">
        <v>177.45000000000002</v>
      </c>
      <c r="H194" s="1" t="s">
        <v>1533</v>
      </c>
    </row>
    <row r="195" spans="1:8" x14ac:dyDescent="0.25">
      <c r="A195" s="2" t="s">
        <v>1964</v>
      </c>
      <c r="B195" t="s">
        <v>1474</v>
      </c>
      <c r="C195" t="s">
        <v>1475</v>
      </c>
      <c r="D195" t="s">
        <v>0</v>
      </c>
      <c r="E195" s="6">
        <f t="shared" ref="E195:E242" si="3">(G195/0.47)+30</f>
        <v>577.65957446808522</v>
      </c>
      <c r="F195" s="2" t="s">
        <v>64</v>
      </c>
      <c r="G195" s="1">
        <v>257.40000000000003</v>
      </c>
      <c r="H195" s="1" t="s">
        <v>1476</v>
      </c>
    </row>
    <row r="196" spans="1:8" x14ac:dyDescent="0.25">
      <c r="A196" s="2" t="s">
        <v>1964</v>
      </c>
      <c r="B196" t="s">
        <v>1477</v>
      </c>
      <c r="C196" t="s">
        <v>1478</v>
      </c>
      <c r="D196" t="s">
        <v>0</v>
      </c>
      <c r="E196" s="6">
        <f t="shared" si="3"/>
        <v>977.340425531915</v>
      </c>
      <c r="F196" s="2" t="s">
        <v>64</v>
      </c>
      <c r="G196" s="1">
        <v>445.25</v>
      </c>
      <c r="H196" s="1" t="s">
        <v>1476</v>
      </c>
    </row>
    <row r="197" spans="1:8" x14ac:dyDescent="0.25">
      <c r="A197" s="2" t="s">
        <v>1964</v>
      </c>
      <c r="B197" t="s">
        <v>1479</v>
      </c>
      <c r="C197" t="s">
        <v>1480</v>
      </c>
      <c r="D197" t="s">
        <v>0</v>
      </c>
      <c r="E197" s="6">
        <f t="shared" si="3"/>
        <v>577.65957446808522</v>
      </c>
      <c r="F197" s="2" t="s">
        <v>64</v>
      </c>
      <c r="G197" s="1">
        <v>257.40000000000003</v>
      </c>
      <c r="H197" s="1" t="s">
        <v>1476</v>
      </c>
    </row>
    <row r="198" spans="1:8" x14ac:dyDescent="0.25">
      <c r="A198" s="2" t="s">
        <v>1964</v>
      </c>
      <c r="B198" t="s">
        <v>1481</v>
      </c>
      <c r="C198" t="s">
        <v>1482</v>
      </c>
      <c r="D198" t="s">
        <v>0</v>
      </c>
      <c r="E198" s="6">
        <f t="shared" si="3"/>
        <v>937.23404255319156</v>
      </c>
      <c r="F198" s="2" t="s">
        <v>64</v>
      </c>
      <c r="G198" s="1">
        <v>426.40000000000003</v>
      </c>
      <c r="H198" s="1" t="s">
        <v>1476</v>
      </c>
    </row>
    <row r="199" spans="1:8" x14ac:dyDescent="0.25">
      <c r="A199" s="2" t="s">
        <v>1964</v>
      </c>
      <c r="B199" t="s">
        <v>1483</v>
      </c>
      <c r="C199" t="s">
        <v>1484</v>
      </c>
      <c r="D199" t="s">
        <v>0</v>
      </c>
      <c r="E199" s="6">
        <f t="shared" si="3"/>
        <v>937.23404255319156</v>
      </c>
      <c r="F199" s="2" t="s">
        <v>64</v>
      </c>
      <c r="G199" s="1">
        <v>426.40000000000003</v>
      </c>
      <c r="H199" s="1" t="s">
        <v>1476</v>
      </c>
    </row>
    <row r="200" spans="1:8" x14ac:dyDescent="0.25">
      <c r="A200" s="2" t="s">
        <v>1964</v>
      </c>
      <c r="B200" t="s">
        <v>1485</v>
      </c>
      <c r="C200" t="s">
        <v>1486</v>
      </c>
      <c r="D200" t="s">
        <v>0</v>
      </c>
      <c r="E200" s="6">
        <f t="shared" si="3"/>
        <v>587.34042553191489</v>
      </c>
      <c r="F200" s="2" t="s">
        <v>64</v>
      </c>
      <c r="G200" s="1">
        <v>261.95</v>
      </c>
      <c r="H200" s="1" t="s">
        <v>1476</v>
      </c>
    </row>
    <row r="201" spans="1:8" x14ac:dyDescent="0.25">
      <c r="A201" s="2" t="s">
        <v>1964</v>
      </c>
      <c r="B201" t="s">
        <v>1487</v>
      </c>
      <c r="C201" t="s">
        <v>1488</v>
      </c>
      <c r="D201" t="s">
        <v>247</v>
      </c>
      <c r="E201" s="6">
        <f t="shared" si="3"/>
        <v>702.12765957446823</v>
      </c>
      <c r="F201" s="2" t="s">
        <v>1489</v>
      </c>
      <c r="G201" s="1">
        <v>315.90000000000003</v>
      </c>
      <c r="H201" s="1" t="s">
        <v>1476</v>
      </c>
    </row>
    <row r="202" spans="1:8" x14ac:dyDescent="0.25">
      <c r="A202" s="2" t="s">
        <v>1964</v>
      </c>
      <c r="B202" t="s">
        <v>1490</v>
      </c>
      <c r="C202" t="s">
        <v>1491</v>
      </c>
      <c r="D202" t="s">
        <v>1229</v>
      </c>
      <c r="E202" s="6">
        <f t="shared" si="3"/>
        <v>1140.5319148936171</v>
      </c>
      <c r="F202" s="2" t="s">
        <v>1492</v>
      </c>
      <c r="G202" s="1">
        <v>521.95000000000005</v>
      </c>
      <c r="H202" s="1" t="s">
        <v>1476</v>
      </c>
    </row>
    <row r="203" spans="1:8" x14ac:dyDescent="0.25">
      <c r="A203" s="2" t="s">
        <v>1964</v>
      </c>
      <c r="B203" t="s">
        <v>1493</v>
      </c>
      <c r="C203" t="s">
        <v>1494</v>
      </c>
      <c r="D203" t="s">
        <v>1495</v>
      </c>
      <c r="E203" s="6">
        <f t="shared" si="3"/>
        <v>848.72340425531922</v>
      </c>
      <c r="F203" s="2" t="s">
        <v>1496</v>
      </c>
      <c r="G203" s="1">
        <v>384.8</v>
      </c>
      <c r="H203" s="1" t="s">
        <v>1476</v>
      </c>
    </row>
    <row r="204" spans="1:8" x14ac:dyDescent="0.25">
      <c r="A204" s="2" t="s">
        <v>1964</v>
      </c>
      <c r="B204" t="s">
        <v>1497</v>
      </c>
      <c r="C204" t="s">
        <v>1498</v>
      </c>
      <c r="D204" t="s">
        <v>247</v>
      </c>
      <c r="E204" s="6">
        <f t="shared" si="3"/>
        <v>562.44680851063833</v>
      </c>
      <c r="F204" s="2" t="s">
        <v>1499</v>
      </c>
      <c r="G204" s="1">
        <v>250.25</v>
      </c>
      <c r="H204" s="1" t="s">
        <v>1476</v>
      </c>
    </row>
    <row r="205" spans="1:8" x14ac:dyDescent="0.25">
      <c r="A205" s="2" t="s">
        <v>1964</v>
      </c>
      <c r="B205" t="s">
        <v>1500</v>
      </c>
      <c r="C205" t="s">
        <v>1498</v>
      </c>
      <c r="D205" t="s">
        <v>6</v>
      </c>
      <c r="E205" s="6">
        <f t="shared" si="3"/>
        <v>529.25531914893622</v>
      </c>
      <c r="F205" s="2" t="s">
        <v>1501</v>
      </c>
      <c r="G205" s="1">
        <v>234.65</v>
      </c>
      <c r="H205" s="1" t="s">
        <v>1476</v>
      </c>
    </row>
    <row r="206" spans="1:8" x14ac:dyDescent="0.25">
      <c r="A206" s="2" t="s">
        <v>1964</v>
      </c>
      <c r="B206" t="s">
        <v>1502</v>
      </c>
      <c r="C206" t="s">
        <v>1503</v>
      </c>
      <c r="D206" t="s">
        <v>247</v>
      </c>
      <c r="E206" s="6">
        <f t="shared" si="3"/>
        <v>1036.8085106382978</v>
      </c>
      <c r="F206" s="2" t="s">
        <v>1504</v>
      </c>
      <c r="G206" s="1">
        <v>473.2</v>
      </c>
      <c r="H206" s="1" t="s">
        <v>1476</v>
      </c>
    </row>
    <row r="207" spans="1:8" x14ac:dyDescent="0.25">
      <c r="A207" s="2" t="s">
        <v>1964</v>
      </c>
      <c r="B207" t="s">
        <v>1505</v>
      </c>
      <c r="C207" t="s">
        <v>1503</v>
      </c>
      <c r="D207" t="s">
        <v>6</v>
      </c>
      <c r="E207" s="6">
        <f t="shared" si="3"/>
        <v>973.19148936170222</v>
      </c>
      <c r="F207" s="2" t="s">
        <v>1504</v>
      </c>
      <c r="G207" s="1">
        <v>443.3</v>
      </c>
      <c r="H207" s="1" t="s">
        <v>1476</v>
      </c>
    </row>
    <row r="208" spans="1:8" x14ac:dyDescent="0.25">
      <c r="A208" s="2" t="s">
        <v>1978</v>
      </c>
      <c r="B208" t="s">
        <v>1709</v>
      </c>
      <c r="C208" t="s">
        <v>1710</v>
      </c>
      <c r="D208" t="s">
        <v>9</v>
      </c>
      <c r="E208" s="6">
        <f t="shared" si="3"/>
        <v>922.17021276595744</v>
      </c>
      <c r="F208" s="2" t="s">
        <v>64</v>
      </c>
      <c r="G208" s="1">
        <v>419.32</v>
      </c>
      <c r="H208" s="1" t="s">
        <v>1457</v>
      </c>
    </row>
    <row r="209" spans="1:8" x14ac:dyDescent="0.25">
      <c r="A209" s="2" t="s">
        <v>1978</v>
      </c>
      <c r="B209" t="s">
        <v>1711</v>
      </c>
      <c r="C209" t="s">
        <v>1712</v>
      </c>
      <c r="D209" t="s">
        <v>9</v>
      </c>
      <c r="E209" s="6">
        <f t="shared" si="3"/>
        <v>719.02127659574467</v>
      </c>
      <c r="F209" s="2" t="s">
        <v>64</v>
      </c>
      <c r="G209" s="1">
        <v>323.83999999999997</v>
      </c>
      <c r="H209" s="1" t="s">
        <v>1457</v>
      </c>
    </row>
    <row r="210" spans="1:8" x14ac:dyDescent="0.25">
      <c r="A210" s="2" t="s">
        <v>1978</v>
      </c>
      <c r="B210" t="s">
        <v>1713</v>
      </c>
      <c r="C210" t="s">
        <v>1714</v>
      </c>
      <c r="D210" t="s">
        <v>6</v>
      </c>
      <c r="E210" s="6">
        <f t="shared" si="3"/>
        <v>382.93617021276594</v>
      </c>
      <c r="F210" s="2" t="s">
        <v>64</v>
      </c>
      <c r="G210" s="1">
        <v>165.88</v>
      </c>
      <c r="H210" s="1" t="s">
        <v>1457</v>
      </c>
    </row>
    <row r="211" spans="1:8" x14ac:dyDescent="0.25">
      <c r="A211" s="2" t="s">
        <v>1985</v>
      </c>
      <c r="B211" t="s">
        <v>1748</v>
      </c>
      <c r="C211" t="s">
        <v>1749</v>
      </c>
      <c r="D211" t="s">
        <v>21</v>
      </c>
      <c r="E211" s="6">
        <f t="shared" si="3"/>
        <v>718.08510638297867</v>
      </c>
      <c r="F211" s="2" t="s">
        <v>64</v>
      </c>
      <c r="G211" s="1">
        <v>323.39999999999998</v>
      </c>
      <c r="H211" s="1" t="s">
        <v>1457</v>
      </c>
    </row>
    <row r="212" spans="1:8" x14ac:dyDescent="0.25">
      <c r="A212" s="2" t="s">
        <v>1981</v>
      </c>
      <c r="B212" t="s">
        <v>1735</v>
      </c>
      <c r="C212" t="s">
        <v>1736</v>
      </c>
      <c r="D212" t="s">
        <v>28</v>
      </c>
      <c r="E212" s="6">
        <f t="shared" si="3"/>
        <v>679.70212765957456</v>
      </c>
      <c r="F212" s="8">
        <v>82016997</v>
      </c>
      <c r="G212" s="1">
        <v>305.36</v>
      </c>
      <c r="H212" s="1" t="s">
        <v>1457</v>
      </c>
    </row>
    <row r="213" spans="1:8" x14ac:dyDescent="0.25">
      <c r="A213" s="2" t="s">
        <v>1976</v>
      </c>
      <c r="B213" t="s">
        <v>1696</v>
      </c>
      <c r="C213" t="s">
        <v>1697</v>
      </c>
      <c r="D213" t="s">
        <v>6</v>
      </c>
      <c r="E213" s="6">
        <f t="shared" si="3"/>
        <v>872.55319148936178</v>
      </c>
      <c r="F213" s="8">
        <v>237785</v>
      </c>
      <c r="G213" s="1">
        <v>396</v>
      </c>
      <c r="H213" s="1" t="s">
        <v>1457</v>
      </c>
    </row>
    <row r="214" spans="1:8" x14ac:dyDescent="0.25">
      <c r="A214" s="2" t="s">
        <v>2004</v>
      </c>
      <c r="B214" t="s">
        <v>1915</v>
      </c>
      <c r="C214" t="s">
        <v>1916</v>
      </c>
      <c r="D214" t="s">
        <v>19</v>
      </c>
      <c r="E214" s="6">
        <f t="shared" si="3"/>
        <v>527.10638297872345</v>
      </c>
      <c r="F214" s="2" t="s">
        <v>64</v>
      </c>
      <c r="G214" s="1">
        <v>233.64000000000001</v>
      </c>
      <c r="H214" s="1" t="s">
        <v>1457</v>
      </c>
    </row>
    <row r="215" spans="1:8" x14ac:dyDescent="0.25">
      <c r="A215" s="2" t="s">
        <v>2004</v>
      </c>
      <c r="B215" t="s">
        <v>1917</v>
      </c>
      <c r="C215" t="s">
        <v>1918</v>
      </c>
      <c r="D215" t="s">
        <v>0</v>
      </c>
      <c r="E215" s="6">
        <f t="shared" si="3"/>
        <v>285.57446808510645</v>
      </c>
      <c r="F215" s="2" t="s">
        <v>64</v>
      </c>
      <c r="G215" s="1">
        <v>120.12</v>
      </c>
      <c r="H215" s="1" t="s">
        <v>1457</v>
      </c>
    </row>
    <row r="216" spans="1:8" x14ac:dyDescent="0.25">
      <c r="A216" s="2" t="s">
        <v>2002</v>
      </c>
      <c r="B216" t="s">
        <v>1873</v>
      </c>
      <c r="C216" t="s">
        <v>1874</v>
      </c>
      <c r="D216" t="s">
        <v>19</v>
      </c>
      <c r="E216" s="6">
        <f t="shared" si="3"/>
        <v>578.595744680851</v>
      </c>
      <c r="F216" s="2" t="s">
        <v>64</v>
      </c>
      <c r="G216" s="1">
        <v>257.83999999999997</v>
      </c>
      <c r="H216" s="1" t="s">
        <v>1457</v>
      </c>
    </row>
    <row r="217" spans="1:8" x14ac:dyDescent="0.25">
      <c r="A217" s="2" t="s">
        <v>2002</v>
      </c>
      <c r="B217" t="s">
        <v>1875</v>
      </c>
      <c r="C217" t="s">
        <v>1876</v>
      </c>
      <c r="D217" t="s">
        <v>0</v>
      </c>
      <c r="E217" s="6">
        <f t="shared" si="3"/>
        <v>311.78723404255322</v>
      </c>
      <c r="F217" s="2" t="s">
        <v>64</v>
      </c>
      <c r="G217" s="1">
        <v>132.44</v>
      </c>
      <c r="H217" s="1" t="s">
        <v>1457</v>
      </c>
    </row>
    <row r="218" spans="1:8" x14ac:dyDescent="0.25">
      <c r="A218" s="2" t="s">
        <v>2002</v>
      </c>
      <c r="B218" t="s">
        <v>1877</v>
      </c>
      <c r="C218" t="s">
        <v>1878</v>
      </c>
      <c r="D218" t="s">
        <v>0</v>
      </c>
      <c r="E218" s="6">
        <f t="shared" si="3"/>
        <v>285.57446808510645</v>
      </c>
      <c r="F218" s="2" t="s">
        <v>64</v>
      </c>
      <c r="G218" s="1">
        <v>120.12</v>
      </c>
      <c r="H218" s="1" t="s">
        <v>1457</v>
      </c>
    </row>
    <row r="219" spans="1:8" x14ac:dyDescent="0.25">
      <c r="A219" s="2" t="s">
        <v>2002</v>
      </c>
      <c r="B219" t="s">
        <v>1879</v>
      </c>
      <c r="C219" t="s">
        <v>1880</v>
      </c>
      <c r="D219" t="s">
        <v>0</v>
      </c>
      <c r="E219" s="6">
        <f t="shared" si="3"/>
        <v>285.57446808510645</v>
      </c>
      <c r="F219" s="2" t="s">
        <v>64</v>
      </c>
      <c r="G219" s="1">
        <v>120.12</v>
      </c>
      <c r="H219" s="1" t="s">
        <v>1457</v>
      </c>
    </row>
    <row r="220" spans="1:8" x14ac:dyDescent="0.25">
      <c r="A220" s="2" t="s">
        <v>2002</v>
      </c>
      <c r="B220" t="s">
        <v>1881</v>
      </c>
      <c r="C220" t="s">
        <v>1882</v>
      </c>
      <c r="D220" t="s">
        <v>0</v>
      </c>
      <c r="E220" s="6">
        <f t="shared" si="3"/>
        <v>311.78723404255322</v>
      </c>
      <c r="F220" s="2" t="s">
        <v>64</v>
      </c>
      <c r="G220" s="1">
        <v>132.44</v>
      </c>
      <c r="H220" s="1" t="s">
        <v>1457</v>
      </c>
    </row>
    <row r="221" spans="1:8" x14ac:dyDescent="0.25">
      <c r="A221" s="2" t="s">
        <v>2002</v>
      </c>
      <c r="B221" t="s">
        <v>1883</v>
      </c>
      <c r="C221" t="s">
        <v>1884</v>
      </c>
      <c r="D221" t="s">
        <v>0</v>
      </c>
      <c r="E221" s="6">
        <f t="shared" si="3"/>
        <v>311.78723404255322</v>
      </c>
      <c r="F221" s="2" t="s">
        <v>64</v>
      </c>
      <c r="G221" s="1">
        <v>132.44</v>
      </c>
      <c r="H221" s="1" t="s">
        <v>1457</v>
      </c>
    </row>
    <row r="222" spans="1:8" x14ac:dyDescent="0.25">
      <c r="A222" s="2" t="s">
        <v>2002</v>
      </c>
      <c r="B222" t="s">
        <v>1885</v>
      </c>
      <c r="C222" t="s">
        <v>1886</v>
      </c>
      <c r="D222" t="s">
        <v>0</v>
      </c>
      <c r="E222" s="6">
        <f t="shared" si="3"/>
        <v>285.57446808510645</v>
      </c>
      <c r="F222" s="2" t="s">
        <v>64</v>
      </c>
      <c r="G222" s="1">
        <v>120.12</v>
      </c>
      <c r="H222" s="1" t="s">
        <v>1457</v>
      </c>
    </row>
    <row r="223" spans="1:8" x14ac:dyDescent="0.25">
      <c r="A223" s="2" t="s">
        <v>2002</v>
      </c>
      <c r="B223" t="s">
        <v>1887</v>
      </c>
      <c r="C223" t="s">
        <v>1888</v>
      </c>
      <c r="D223" t="s">
        <v>0</v>
      </c>
      <c r="E223" s="6">
        <f t="shared" si="3"/>
        <v>285.57446808510645</v>
      </c>
      <c r="F223" s="2" t="s">
        <v>64</v>
      </c>
      <c r="G223" s="1">
        <v>120.12</v>
      </c>
      <c r="H223" s="1" t="s">
        <v>1457</v>
      </c>
    </row>
    <row r="224" spans="1:8" x14ac:dyDescent="0.25">
      <c r="A224" s="2" t="s">
        <v>2002</v>
      </c>
      <c r="B224" t="s">
        <v>1889</v>
      </c>
      <c r="C224" t="s">
        <v>1890</v>
      </c>
      <c r="D224" t="s">
        <v>6</v>
      </c>
      <c r="E224" s="6">
        <f t="shared" si="3"/>
        <v>798.59574468085111</v>
      </c>
      <c r="F224" s="2" t="s">
        <v>64</v>
      </c>
      <c r="G224" s="1">
        <v>361.24</v>
      </c>
      <c r="H224" s="1" t="s">
        <v>1457</v>
      </c>
    </row>
    <row r="225" spans="1:8" x14ac:dyDescent="0.25">
      <c r="A225" s="2" t="s">
        <v>2002</v>
      </c>
      <c r="B225" t="s">
        <v>1891</v>
      </c>
      <c r="C225" t="s">
        <v>1892</v>
      </c>
      <c r="D225" t="s">
        <v>0</v>
      </c>
      <c r="E225" s="6">
        <f t="shared" si="3"/>
        <v>432.55319148936172</v>
      </c>
      <c r="F225" s="2" t="s">
        <v>64</v>
      </c>
      <c r="G225" s="1">
        <v>189.2</v>
      </c>
      <c r="H225" s="1" t="s">
        <v>1457</v>
      </c>
    </row>
    <row r="226" spans="1:8" x14ac:dyDescent="0.25">
      <c r="A226" s="2" t="s">
        <v>2002</v>
      </c>
      <c r="B226" t="s">
        <v>1893</v>
      </c>
      <c r="C226" t="s">
        <v>1894</v>
      </c>
      <c r="D226" t="s">
        <v>0</v>
      </c>
      <c r="E226" s="6">
        <f t="shared" si="3"/>
        <v>285.57446808510645</v>
      </c>
      <c r="F226" s="2" t="s">
        <v>64</v>
      </c>
      <c r="G226" s="1">
        <v>120.12</v>
      </c>
      <c r="H226" s="1" t="s">
        <v>1457</v>
      </c>
    </row>
    <row r="227" spans="1:8" x14ac:dyDescent="0.25">
      <c r="A227" s="2" t="s">
        <v>2002</v>
      </c>
      <c r="B227" t="s">
        <v>1895</v>
      </c>
      <c r="C227" t="s">
        <v>1896</v>
      </c>
      <c r="D227" t="s">
        <v>0</v>
      </c>
      <c r="E227" s="6">
        <f t="shared" si="3"/>
        <v>285.57446808510645</v>
      </c>
      <c r="F227" s="2" t="s">
        <v>64</v>
      </c>
      <c r="G227" s="1">
        <v>120.12</v>
      </c>
      <c r="H227" s="1" t="s">
        <v>1457</v>
      </c>
    </row>
    <row r="228" spans="1:8" x14ac:dyDescent="0.25">
      <c r="A228" s="2" t="s">
        <v>2002</v>
      </c>
      <c r="B228" t="s">
        <v>1897</v>
      </c>
      <c r="C228" t="s">
        <v>1898</v>
      </c>
      <c r="D228" t="s">
        <v>0</v>
      </c>
      <c r="E228" s="6">
        <f t="shared" si="3"/>
        <v>285.57446808510645</v>
      </c>
      <c r="F228" s="2" t="s">
        <v>64</v>
      </c>
      <c r="G228" s="1">
        <v>120.12</v>
      </c>
      <c r="H228" s="1" t="s">
        <v>1457</v>
      </c>
    </row>
    <row r="229" spans="1:8" x14ac:dyDescent="0.25">
      <c r="A229" s="2" t="s">
        <v>2002</v>
      </c>
      <c r="B229" t="s">
        <v>1899</v>
      </c>
      <c r="C229" t="s">
        <v>1900</v>
      </c>
      <c r="D229" t="s">
        <v>0</v>
      </c>
      <c r="E229" s="6">
        <f t="shared" si="3"/>
        <v>285.57446808510645</v>
      </c>
      <c r="F229" s="2" t="s">
        <v>64</v>
      </c>
      <c r="G229" s="1">
        <v>120.12</v>
      </c>
      <c r="H229" s="1" t="s">
        <v>1457</v>
      </c>
    </row>
    <row r="230" spans="1:8" x14ac:dyDescent="0.25">
      <c r="A230" s="2" t="s">
        <v>1828</v>
      </c>
      <c r="B230" t="s">
        <v>1827</v>
      </c>
      <c r="C230" t="s">
        <v>1828</v>
      </c>
      <c r="D230" t="s">
        <v>0</v>
      </c>
      <c r="E230" s="6">
        <f t="shared" si="3"/>
        <v>617.91489361702133</v>
      </c>
      <c r="F230" s="2" t="s">
        <v>64</v>
      </c>
      <c r="G230" s="1">
        <v>276.32</v>
      </c>
      <c r="H230" s="1" t="s">
        <v>1457</v>
      </c>
    </row>
    <row r="231" spans="1:8" x14ac:dyDescent="0.25">
      <c r="A231" s="2" t="s">
        <v>1990</v>
      </c>
      <c r="B231" t="s">
        <v>1789</v>
      </c>
      <c r="C231" t="s">
        <v>1790</v>
      </c>
      <c r="D231" t="s">
        <v>1782</v>
      </c>
      <c r="E231" s="6">
        <f t="shared" si="3"/>
        <v>673.14893617021289</v>
      </c>
      <c r="F231" s="2" t="s">
        <v>64</v>
      </c>
      <c r="G231" s="1">
        <v>302.28000000000003</v>
      </c>
      <c r="H231" s="1" t="s">
        <v>1457</v>
      </c>
    </row>
    <row r="232" spans="1:8" x14ac:dyDescent="0.25">
      <c r="A232" s="2" t="s">
        <v>1990</v>
      </c>
      <c r="B232" t="s">
        <v>1791</v>
      </c>
      <c r="C232" t="s">
        <v>1792</v>
      </c>
      <c r="D232" t="s">
        <v>155</v>
      </c>
      <c r="E232" s="6">
        <f t="shared" si="3"/>
        <v>339.87234042553195</v>
      </c>
      <c r="F232" s="2" t="s">
        <v>64</v>
      </c>
      <c r="G232" s="1">
        <v>145.64000000000001</v>
      </c>
      <c r="H232" s="1" t="s">
        <v>1457</v>
      </c>
    </row>
    <row r="233" spans="1:8" x14ac:dyDescent="0.25">
      <c r="A233" s="2" t="s">
        <v>1990</v>
      </c>
      <c r="B233" t="s">
        <v>1793</v>
      </c>
      <c r="C233" t="s">
        <v>1794</v>
      </c>
      <c r="D233" t="s">
        <v>1782</v>
      </c>
      <c r="E233" s="6">
        <f t="shared" si="3"/>
        <v>287.44680851063833</v>
      </c>
      <c r="F233" s="2" t="s">
        <v>64</v>
      </c>
      <c r="G233" s="1">
        <v>121</v>
      </c>
      <c r="H233" s="1" t="s">
        <v>1457</v>
      </c>
    </row>
    <row r="234" spans="1:8" x14ac:dyDescent="0.25">
      <c r="A234" s="2" t="s">
        <v>1990</v>
      </c>
      <c r="B234" t="s">
        <v>1795</v>
      </c>
      <c r="C234" t="s">
        <v>1796</v>
      </c>
      <c r="D234" t="s">
        <v>1782</v>
      </c>
      <c r="E234" s="6">
        <f t="shared" si="3"/>
        <v>673.14893617021289</v>
      </c>
      <c r="F234" s="2" t="s">
        <v>64</v>
      </c>
      <c r="G234" s="1">
        <v>302.28000000000003</v>
      </c>
      <c r="H234" s="1" t="s">
        <v>1457</v>
      </c>
    </row>
    <row r="235" spans="1:8" x14ac:dyDescent="0.25">
      <c r="A235" s="2" t="s">
        <v>1990</v>
      </c>
      <c r="B235" t="s">
        <v>1797</v>
      </c>
      <c r="C235" t="s">
        <v>1798</v>
      </c>
      <c r="D235" t="s">
        <v>155</v>
      </c>
      <c r="E235" s="6">
        <f t="shared" si="3"/>
        <v>339.87234042553195</v>
      </c>
      <c r="F235" s="2" t="s">
        <v>64</v>
      </c>
      <c r="G235" s="1">
        <v>145.64000000000001</v>
      </c>
      <c r="H235" s="1" t="s">
        <v>1457</v>
      </c>
    </row>
    <row r="236" spans="1:8" x14ac:dyDescent="0.25">
      <c r="A236" s="2" t="s">
        <v>1990</v>
      </c>
      <c r="B236" t="s">
        <v>1799</v>
      </c>
      <c r="C236" t="s">
        <v>1800</v>
      </c>
      <c r="D236" t="s">
        <v>1782</v>
      </c>
      <c r="E236" s="6">
        <f t="shared" si="3"/>
        <v>287.44680851063833</v>
      </c>
      <c r="F236" s="2" t="s">
        <v>64</v>
      </c>
      <c r="G236" s="1">
        <v>121</v>
      </c>
      <c r="H236" s="1" t="s">
        <v>1457</v>
      </c>
    </row>
    <row r="237" spans="1:8" x14ac:dyDescent="0.25">
      <c r="A237" s="2" t="s">
        <v>1971</v>
      </c>
      <c r="B237" t="s">
        <v>1610</v>
      </c>
      <c r="C237" t="s">
        <v>1611</v>
      </c>
      <c r="D237" t="s">
        <v>155</v>
      </c>
      <c r="E237" s="6">
        <f t="shared" si="3"/>
        <v>402.02127659574467</v>
      </c>
      <c r="F237" s="2" t="s">
        <v>64</v>
      </c>
      <c r="G237" s="1">
        <v>174.85</v>
      </c>
      <c r="H237" s="1" t="s">
        <v>1204</v>
      </c>
    </row>
    <row r="238" spans="1:8" x14ac:dyDescent="0.25">
      <c r="A238" s="2" t="s">
        <v>1971</v>
      </c>
      <c r="B238" t="s">
        <v>1612</v>
      </c>
      <c r="C238" t="s">
        <v>1613</v>
      </c>
      <c r="D238" t="s">
        <v>61</v>
      </c>
      <c r="E238" s="6">
        <f t="shared" si="3"/>
        <v>956.59574468085111</v>
      </c>
      <c r="F238" s="2" t="s">
        <v>64</v>
      </c>
      <c r="G238" s="1">
        <v>435.5</v>
      </c>
      <c r="H238" s="1" t="s">
        <v>1204</v>
      </c>
    </row>
    <row r="239" spans="1:8" x14ac:dyDescent="0.25">
      <c r="A239" s="2" t="s">
        <v>1971</v>
      </c>
      <c r="B239" t="s">
        <v>1614</v>
      </c>
      <c r="C239" t="s">
        <v>1613</v>
      </c>
      <c r="D239" t="s">
        <v>30</v>
      </c>
      <c r="E239" s="6">
        <f t="shared" si="3"/>
        <v>915.10638297872345</v>
      </c>
      <c r="F239" s="2" t="s">
        <v>64</v>
      </c>
      <c r="G239" s="1">
        <v>416</v>
      </c>
      <c r="H239" s="1" t="s">
        <v>1204</v>
      </c>
    </row>
    <row r="240" spans="1:8" x14ac:dyDescent="0.25">
      <c r="A240" s="2" t="s">
        <v>1971</v>
      </c>
      <c r="B240" t="s">
        <v>1814</v>
      </c>
      <c r="C240" t="s">
        <v>1815</v>
      </c>
      <c r="D240" t="s">
        <v>12</v>
      </c>
      <c r="E240" s="6">
        <f t="shared" si="3"/>
        <v>1007.3617021276597</v>
      </c>
      <c r="F240" s="2" t="s">
        <v>64</v>
      </c>
      <c r="G240" s="1">
        <v>459.36</v>
      </c>
      <c r="H240" s="1" t="s">
        <v>1457</v>
      </c>
    </row>
    <row r="241" spans="1:8" x14ac:dyDescent="0.25">
      <c r="A241" s="2" t="s">
        <v>2009</v>
      </c>
      <c r="B241" t="s">
        <v>1934</v>
      </c>
      <c r="C241" t="s">
        <v>1935</v>
      </c>
      <c r="D241" t="s">
        <v>19</v>
      </c>
      <c r="E241" s="6">
        <f t="shared" si="3"/>
        <v>1106.1702127659573</v>
      </c>
      <c r="F241" s="2" t="s">
        <v>64</v>
      </c>
      <c r="G241" s="1">
        <v>505.79999999999995</v>
      </c>
      <c r="H241" s="1" t="s">
        <v>1936</v>
      </c>
    </row>
    <row r="242" spans="1:8" x14ac:dyDescent="0.25">
      <c r="A242" s="2" t="s">
        <v>2009</v>
      </c>
      <c r="B242" t="s">
        <v>1937</v>
      </c>
      <c r="C242" t="s">
        <v>1938</v>
      </c>
      <c r="D242" t="s">
        <v>82</v>
      </c>
      <c r="E242" s="6">
        <f t="shared" si="3"/>
        <v>2467.0212765957444</v>
      </c>
      <c r="F242" s="2" t="s">
        <v>64</v>
      </c>
      <c r="G242" s="1">
        <v>1145.3999999999999</v>
      </c>
      <c r="H242" s="1" t="s">
        <v>1936</v>
      </c>
    </row>
    <row r="243" spans="1:8" x14ac:dyDescent="0.25">
      <c r="A243" s="2" t="s">
        <v>2009</v>
      </c>
      <c r="B243" t="s">
        <v>1939</v>
      </c>
      <c r="C243" t="s">
        <v>1940</v>
      </c>
      <c r="D243" t="s">
        <v>82</v>
      </c>
      <c r="E243" s="6">
        <f t="shared" ref="E243:E274" si="4">(G243/0.47)+30</f>
        <v>2467.0212765957444</v>
      </c>
      <c r="F243" s="2" t="s">
        <v>64</v>
      </c>
      <c r="G243" s="1">
        <v>1145.3999999999999</v>
      </c>
      <c r="H243" s="1" t="s">
        <v>1936</v>
      </c>
    </row>
    <row r="244" spans="1:8" x14ac:dyDescent="0.25">
      <c r="A244" s="2" t="s">
        <v>2009</v>
      </c>
      <c r="B244" t="s">
        <v>1941</v>
      </c>
      <c r="C244" t="s">
        <v>1942</v>
      </c>
      <c r="D244" t="s">
        <v>82</v>
      </c>
      <c r="E244" s="6">
        <f t="shared" si="4"/>
        <v>2467.0212765957444</v>
      </c>
      <c r="F244" s="2" t="s">
        <v>64</v>
      </c>
      <c r="G244" s="1">
        <v>1145.3999999999999</v>
      </c>
      <c r="H244" s="1" t="s">
        <v>1936</v>
      </c>
    </row>
    <row r="245" spans="1:8" x14ac:dyDescent="0.25">
      <c r="A245" s="2" t="s">
        <v>2009</v>
      </c>
      <c r="B245" t="s">
        <v>1943</v>
      </c>
      <c r="C245" t="s">
        <v>1944</v>
      </c>
      <c r="D245" t="s">
        <v>82</v>
      </c>
      <c r="E245" s="6">
        <f t="shared" si="4"/>
        <v>2467.0212765957444</v>
      </c>
      <c r="F245" s="2" t="s">
        <v>64</v>
      </c>
      <c r="G245" s="1">
        <v>1145.3999999999999</v>
      </c>
      <c r="H245" s="1" t="s">
        <v>1936</v>
      </c>
    </row>
    <row r="246" spans="1:8" x14ac:dyDescent="0.25">
      <c r="A246" s="2" t="s">
        <v>2001</v>
      </c>
      <c r="B246" t="s">
        <v>1869</v>
      </c>
      <c r="C246" t="s">
        <v>1870</v>
      </c>
      <c r="D246" t="s">
        <v>30</v>
      </c>
      <c r="E246" s="6">
        <f t="shared" si="4"/>
        <v>564.55319148936178</v>
      </c>
      <c r="F246" s="2" t="s">
        <v>64</v>
      </c>
      <c r="G246" s="1">
        <v>251.24</v>
      </c>
      <c r="H246" s="1" t="s">
        <v>1457</v>
      </c>
    </row>
    <row r="247" spans="1:8" x14ac:dyDescent="0.25">
      <c r="A247" s="2" t="s">
        <v>2001</v>
      </c>
      <c r="B247" t="s">
        <v>1871</v>
      </c>
      <c r="C247" t="s">
        <v>1872</v>
      </c>
      <c r="D247" t="s">
        <v>30</v>
      </c>
      <c r="E247" s="6">
        <f t="shared" si="4"/>
        <v>449.40425531914894</v>
      </c>
      <c r="F247" s="2" t="s">
        <v>64</v>
      </c>
      <c r="G247" s="1">
        <v>197.12</v>
      </c>
      <c r="H247" s="1" t="s">
        <v>1457</v>
      </c>
    </row>
    <row r="248" spans="1:8" x14ac:dyDescent="0.25">
      <c r="A248" s="2" t="s">
        <v>1983</v>
      </c>
      <c r="B248" t="s">
        <v>1740</v>
      </c>
      <c r="C248" t="s">
        <v>1741</v>
      </c>
      <c r="D248" t="s">
        <v>247</v>
      </c>
      <c r="E248" s="6">
        <f t="shared" si="4"/>
        <v>882.85106382978722</v>
      </c>
      <c r="F248" s="2" t="s">
        <v>64</v>
      </c>
      <c r="G248" s="1">
        <v>400.84</v>
      </c>
      <c r="H248" s="1" t="s">
        <v>1457</v>
      </c>
    </row>
    <row r="249" spans="1:8" x14ac:dyDescent="0.25">
      <c r="A249" s="2" t="s">
        <v>1965</v>
      </c>
      <c r="B249" t="s">
        <v>1506</v>
      </c>
      <c r="C249" t="s">
        <v>1507</v>
      </c>
      <c r="D249" t="s">
        <v>19</v>
      </c>
      <c r="E249" s="6">
        <f t="shared" si="4"/>
        <v>906.808510638298</v>
      </c>
      <c r="F249" s="2" t="s">
        <v>1508</v>
      </c>
      <c r="G249" s="1">
        <v>412.1</v>
      </c>
      <c r="H249" s="1" t="s">
        <v>1509</v>
      </c>
    </row>
    <row r="250" spans="1:8" x14ac:dyDescent="0.25">
      <c r="A250" s="2" t="s">
        <v>1965</v>
      </c>
      <c r="B250" t="s">
        <v>1510</v>
      </c>
      <c r="C250" t="s">
        <v>1511</v>
      </c>
      <c r="D250" t="s">
        <v>108</v>
      </c>
      <c r="E250" s="6">
        <f t="shared" si="4"/>
        <v>1159.8936170212769</v>
      </c>
      <c r="F250" s="2" t="s">
        <v>1508</v>
      </c>
      <c r="G250" s="1">
        <v>531.05000000000007</v>
      </c>
      <c r="H250" s="1" t="s">
        <v>1509</v>
      </c>
    </row>
    <row r="251" spans="1:8" x14ac:dyDescent="0.25">
      <c r="A251" s="2" t="s">
        <v>1965</v>
      </c>
      <c r="B251" t="s">
        <v>1512</v>
      </c>
      <c r="C251" t="s">
        <v>1507</v>
      </c>
      <c r="D251" t="s">
        <v>108</v>
      </c>
      <c r="E251" s="6">
        <f t="shared" si="4"/>
        <v>1024.3617021276596</v>
      </c>
      <c r="F251" s="2" t="s">
        <v>1508</v>
      </c>
      <c r="G251" s="1">
        <v>467.35</v>
      </c>
      <c r="H251" s="1" t="s">
        <v>1509</v>
      </c>
    </row>
    <row r="252" spans="1:8" x14ac:dyDescent="0.25">
      <c r="A252" s="2" t="s">
        <v>1965</v>
      </c>
      <c r="B252" t="s">
        <v>1513</v>
      </c>
      <c r="C252" t="s">
        <v>1514</v>
      </c>
      <c r="D252" t="s">
        <v>0</v>
      </c>
      <c r="E252" s="6">
        <f t="shared" si="4"/>
        <v>455.95744680851072</v>
      </c>
      <c r="F252" s="2" t="s">
        <v>1515</v>
      </c>
      <c r="G252" s="1">
        <v>200.20000000000002</v>
      </c>
      <c r="H252" s="1" t="s">
        <v>1509</v>
      </c>
    </row>
    <row r="253" spans="1:8" x14ac:dyDescent="0.25">
      <c r="A253" s="2" t="s">
        <v>1965</v>
      </c>
      <c r="B253" t="s">
        <v>1516</v>
      </c>
      <c r="C253" t="s">
        <v>1514</v>
      </c>
      <c r="D253" t="s">
        <v>6</v>
      </c>
      <c r="E253" s="6">
        <f t="shared" si="4"/>
        <v>518.19148936170222</v>
      </c>
      <c r="F253" s="2" t="s">
        <v>1515</v>
      </c>
      <c r="G253" s="1">
        <v>229.45000000000002</v>
      </c>
      <c r="H253" s="1" t="s">
        <v>1509</v>
      </c>
    </row>
    <row r="254" spans="1:8" x14ac:dyDescent="0.25">
      <c r="A254" s="2" t="s">
        <v>1965</v>
      </c>
      <c r="B254" t="s">
        <v>1517</v>
      </c>
      <c r="C254" t="s">
        <v>1518</v>
      </c>
      <c r="D254" t="s">
        <v>8</v>
      </c>
      <c r="E254" s="6">
        <f t="shared" si="4"/>
        <v>626.06382978723411</v>
      </c>
      <c r="F254" s="2" t="s">
        <v>1515</v>
      </c>
      <c r="G254" s="1">
        <v>280.15000000000003</v>
      </c>
      <c r="H254" s="1" t="s">
        <v>1509</v>
      </c>
    </row>
    <row r="255" spans="1:8" x14ac:dyDescent="0.25">
      <c r="A255" s="2" t="s">
        <v>1965</v>
      </c>
      <c r="B255" t="s">
        <v>1519</v>
      </c>
      <c r="C255" t="s">
        <v>1520</v>
      </c>
      <c r="D255" t="s">
        <v>19</v>
      </c>
      <c r="E255" s="6">
        <f t="shared" si="4"/>
        <v>906.808510638298</v>
      </c>
      <c r="F255" s="2" t="s">
        <v>1521</v>
      </c>
      <c r="G255" s="1">
        <v>412.1</v>
      </c>
      <c r="H255" s="1" t="s">
        <v>1509</v>
      </c>
    </row>
    <row r="256" spans="1:8" x14ac:dyDescent="0.25">
      <c r="A256" s="2" t="s">
        <v>1965</v>
      </c>
      <c r="B256" t="s">
        <v>1522</v>
      </c>
      <c r="C256" t="s">
        <v>1523</v>
      </c>
      <c r="D256" t="s">
        <v>0</v>
      </c>
      <c r="E256" s="6">
        <f t="shared" si="4"/>
        <v>455.95744680851072</v>
      </c>
      <c r="F256" s="2" t="s">
        <v>1524</v>
      </c>
      <c r="G256" s="1">
        <v>200.20000000000002</v>
      </c>
      <c r="H256" s="1" t="s">
        <v>1509</v>
      </c>
    </row>
    <row r="257" spans="1:8" x14ac:dyDescent="0.25">
      <c r="A257" s="2" t="s">
        <v>1965</v>
      </c>
      <c r="B257" t="s">
        <v>1525</v>
      </c>
      <c r="C257" t="s">
        <v>1526</v>
      </c>
      <c r="D257" t="s">
        <v>19</v>
      </c>
      <c r="E257" s="6">
        <f t="shared" si="4"/>
        <v>868.08510638297889</v>
      </c>
      <c r="F257" s="2" t="s">
        <v>1527</v>
      </c>
      <c r="G257" s="1">
        <v>393.90000000000003</v>
      </c>
      <c r="H257" s="1" t="s">
        <v>1509</v>
      </c>
    </row>
    <row r="258" spans="1:8" x14ac:dyDescent="0.25">
      <c r="A258" s="2" t="s">
        <v>1965</v>
      </c>
      <c r="B258" t="s">
        <v>1528</v>
      </c>
      <c r="C258" t="s">
        <v>1529</v>
      </c>
      <c r="D258" t="s">
        <v>0</v>
      </c>
      <c r="E258" s="6">
        <f t="shared" si="4"/>
        <v>436.59574468085106</v>
      </c>
      <c r="F258" s="2" t="s">
        <v>1530</v>
      </c>
      <c r="G258" s="1">
        <v>191.1</v>
      </c>
      <c r="H258" s="1" t="s">
        <v>1509</v>
      </c>
    </row>
    <row r="259" spans="1:8" x14ac:dyDescent="0.25">
      <c r="A259" s="2" t="s">
        <v>1984</v>
      </c>
      <c r="B259" t="s">
        <v>1742</v>
      </c>
      <c r="C259" t="s">
        <v>1743</v>
      </c>
      <c r="D259" t="s">
        <v>19</v>
      </c>
      <c r="E259" s="6">
        <f t="shared" si="4"/>
        <v>967.10638297872345</v>
      </c>
      <c r="F259" s="2" t="s">
        <v>64</v>
      </c>
      <c r="G259" s="1">
        <v>440.44</v>
      </c>
      <c r="H259" s="1" t="s">
        <v>1457</v>
      </c>
    </row>
    <row r="260" spans="1:8" x14ac:dyDescent="0.25">
      <c r="A260" s="2" t="s">
        <v>1984</v>
      </c>
      <c r="B260" t="s">
        <v>1744</v>
      </c>
      <c r="C260" t="s">
        <v>1745</v>
      </c>
      <c r="D260" t="s">
        <v>21</v>
      </c>
      <c r="E260" s="6">
        <f t="shared" si="4"/>
        <v>1054.1702127659576</v>
      </c>
      <c r="F260" s="2" t="s">
        <v>64</v>
      </c>
      <c r="G260" s="1">
        <v>481.36</v>
      </c>
      <c r="H260" s="1" t="s">
        <v>1457</v>
      </c>
    </row>
    <row r="261" spans="1:8" x14ac:dyDescent="0.25">
      <c r="A261" s="2" t="s">
        <v>1984</v>
      </c>
      <c r="B261" t="s">
        <v>1746</v>
      </c>
      <c r="C261" t="s">
        <v>1747</v>
      </c>
      <c r="D261" t="s">
        <v>21</v>
      </c>
      <c r="E261" s="6">
        <f t="shared" si="4"/>
        <v>936.21276595744689</v>
      </c>
      <c r="F261" s="2" t="s">
        <v>64</v>
      </c>
      <c r="G261" s="1">
        <v>425.92</v>
      </c>
      <c r="H261" s="1" t="s">
        <v>1457</v>
      </c>
    </row>
    <row r="262" spans="1:8" x14ac:dyDescent="0.25">
      <c r="A262" s="2" t="s">
        <v>1994</v>
      </c>
      <c r="B262" t="s">
        <v>1812</v>
      </c>
      <c r="C262" t="s">
        <v>1813</v>
      </c>
      <c r="D262" t="s">
        <v>19</v>
      </c>
      <c r="E262" s="6">
        <f t="shared" si="4"/>
        <v>358.59574468085106</v>
      </c>
      <c r="F262" s="2" t="s">
        <v>64</v>
      </c>
      <c r="G262" s="1">
        <v>154.44</v>
      </c>
      <c r="H262" s="1" t="s">
        <v>1457</v>
      </c>
    </row>
    <row r="263" spans="1:8" x14ac:dyDescent="0.25">
      <c r="A263" s="2" t="s">
        <v>1993</v>
      </c>
      <c r="B263" t="s">
        <v>1807</v>
      </c>
      <c r="C263" t="s">
        <v>1808</v>
      </c>
      <c r="D263" t="s">
        <v>19</v>
      </c>
      <c r="E263" s="6">
        <f t="shared" si="4"/>
        <v>610.42553191489367</v>
      </c>
      <c r="F263" s="2" t="s">
        <v>64</v>
      </c>
      <c r="G263" s="1">
        <v>272.8</v>
      </c>
      <c r="H263" s="1" t="s">
        <v>1457</v>
      </c>
    </row>
    <row r="264" spans="1:8" x14ac:dyDescent="0.25">
      <c r="A264" s="2" t="s">
        <v>1993</v>
      </c>
      <c r="B264" t="s">
        <v>1809</v>
      </c>
      <c r="C264" t="s">
        <v>1810</v>
      </c>
      <c r="D264" t="s">
        <v>19</v>
      </c>
      <c r="E264" s="6">
        <f t="shared" si="4"/>
        <v>332.38297872340428</v>
      </c>
      <c r="F264" s="2" t="s">
        <v>64</v>
      </c>
      <c r="G264" s="1">
        <v>142.12</v>
      </c>
      <c r="H264" s="1" t="s">
        <v>1457</v>
      </c>
    </row>
    <row r="265" spans="1:8" x14ac:dyDescent="0.25">
      <c r="A265" s="2" t="s">
        <v>1993</v>
      </c>
      <c r="B265" t="s">
        <v>1811</v>
      </c>
      <c r="C265" t="s">
        <v>1810</v>
      </c>
      <c r="D265" t="s">
        <v>19</v>
      </c>
      <c r="E265" s="6">
        <f t="shared" si="4"/>
        <v>332.38297872340428</v>
      </c>
      <c r="F265" s="2" t="s">
        <v>64</v>
      </c>
      <c r="G265" s="1">
        <v>142.12</v>
      </c>
      <c r="H265" s="1" t="s">
        <v>1457</v>
      </c>
    </row>
    <row r="266" spans="1:8" x14ac:dyDescent="0.25">
      <c r="A266" s="2" t="s">
        <v>1992</v>
      </c>
      <c r="B266" t="s">
        <v>1805</v>
      </c>
      <c r="C266" t="s">
        <v>1806</v>
      </c>
      <c r="D266" t="s">
        <v>0</v>
      </c>
      <c r="E266" s="6">
        <f t="shared" si="4"/>
        <v>648.80851063829789</v>
      </c>
      <c r="F266" s="2" t="s">
        <v>64</v>
      </c>
      <c r="G266" s="1">
        <v>290.83999999999997</v>
      </c>
      <c r="H266" s="1" t="s">
        <v>1457</v>
      </c>
    </row>
    <row r="267" spans="1:8" x14ac:dyDescent="0.25">
      <c r="A267" s="2" t="s">
        <v>2007</v>
      </c>
      <c r="B267" t="s">
        <v>1930</v>
      </c>
      <c r="C267" t="s">
        <v>1931</v>
      </c>
      <c r="D267" t="s">
        <v>1220</v>
      </c>
      <c r="E267" s="6">
        <f t="shared" si="4"/>
        <v>705.91489361702133</v>
      </c>
      <c r="F267" s="2" t="s">
        <v>64</v>
      </c>
      <c r="G267" s="1">
        <v>317.68</v>
      </c>
      <c r="H267" s="1" t="s">
        <v>1457</v>
      </c>
    </row>
    <row r="268" spans="1:8" x14ac:dyDescent="0.25">
      <c r="A268" s="2" t="s">
        <v>1980</v>
      </c>
      <c r="B268" t="s">
        <v>1727</v>
      </c>
      <c r="C268" t="s">
        <v>1728</v>
      </c>
      <c r="D268" t="s">
        <v>6</v>
      </c>
      <c r="E268" s="6">
        <f t="shared" si="4"/>
        <v>580.46808510638311</v>
      </c>
      <c r="F268" s="2" t="s">
        <v>64</v>
      </c>
      <c r="G268" s="1">
        <v>258.72000000000003</v>
      </c>
      <c r="H268" s="1" t="s">
        <v>1457</v>
      </c>
    </row>
    <row r="269" spans="1:8" x14ac:dyDescent="0.25">
      <c r="A269" s="2" t="s">
        <v>1980</v>
      </c>
      <c r="B269" t="s">
        <v>2028</v>
      </c>
      <c r="C269" t="s">
        <v>2032</v>
      </c>
      <c r="D269" t="s">
        <v>0</v>
      </c>
      <c r="E269" s="6">
        <v>798.15</v>
      </c>
      <c r="F269" s="2" t="s">
        <v>2030</v>
      </c>
      <c r="G269" s="1">
        <v>282.48</v>
      </c>
    </row>
    <row r="270" spans="1:8" x14ac:dyDescent="0.25">
      <c r="A270" s="2" t="s">
        <v>1980</v>
      </c>
      <c r="B270" t="s">
        <v>2029</v>
      </c>
      <c r="C270" t="s">
        <v>2033</v>
      </c>
      <c r="D270" t="s">
        <v>0</v>
      </c>
      <c r="E270" s="6">
        <v>161.5</v>
      </c>
      <c r="F270" s="2" t="s">
        <v>2031</v>
      </c>
      <c r="G270" s="1">
        <v>120.12</v>
      </c>
    </row>
    <row r="271" spans="1:8" x14ac:dyDescent="0.25">
      <c r="A271" s="2" t="s">
        <v>1991</v>
      </c>
      <c r="B271" t="s">
        <v>1801</v>
      </c>
      <c r="C271" t="s">
        <v>1802</v>
      </c>
      <c r="D271" t="s">
        <v>0</v>
      </c>
      <c r="E271" s="6">
        <f t="shared" si="4"/>
        <v>432.55319148936172</v>
      </c>
      <c r="F271" s="2" t="s">
        <v>64</v>
      </c>
      <c r="G271" s="1">
        <v>189.2</v>
      </c>
      <c r="H271" s="1" t="s">
        <v>1457</v>
      </c>
    </row>
    <row r="272" spans="1:8" x14ac:dyDescent="0.25">
      <c r="A272" s="2" t="s">
        <v>1991</v>
      </c>
      <c r="B272" t="s">
        <v>1803</v>
      </c>
      <c r="C272" t="s">
        <v>1804</v>
      </c>
      <c r="D272" t="s">
        <v>19</v>
      </c>
      <c r="E272" s="6">
        <f t="shared" si="4"/>
        <v>727.44680851063833</v>
      </c>
      <c r="F272" s="2" t="s">
        <v>64</v>
      </c>
      <c r="G272" s="1">
        <v>327.8</v>
      </c>
      <c r="H272" s="1" t="s">
        <v>1457</v>
      </c>
    </row>
    <row r="273" spans="1:8" x14ac:dyDescent="0.25">
      <c r="A273" s="2" t="s">
        <v>1974</v>
      </c>
      <c r="B273" t="s">
        <v>1678</v>
      </c>
      <c r="C273" t="s">
        <v>1679</v>
      </c>
      <c r="D273" t="s">
        <v>0</v>
      </c>
      <c r="E273" s="6">
        <f t="shared" si="4"/>
        <v>432.55319148936172</v>
      </c>
      <c r="F273" s="2" t="s">
        <v>64</v>
      </c>
      <c r="G273" s="1">
        <v>189.2</v>
      </c>
      <c r="H273" s="1" t="s">
        <v>1457</v>
      </c>
    </row>
    <row r="274" spans="1:8" x14ac:dyDescent="0.25">
      <c r="A274" s="2" t="s">
        <v>1974</v>
      </c>
      <c r="B274" t="s">
        <v>1680</v>
      </c>
      <c r="C274" t="s">
        <v>1681</v>
      </c>
      <c r="D274" t="s">
        <v>0</v>
      </c>
      <c r="E274" s="6">
        <f t="shared" si="4"/>
        <v>285.57446808510645</v>
      </c>
      <c r="F274" s="2" t="s">
        <v>64</v>
      </c>
      <c r="G274" s="1">
        <v>120.12</v>
      </c>
      <c r="H274" s="1" t="s">
        <v>1457</v>
      </c>
    </row>
  </sheetData>
  <sheetProtection algorithmName="SHA-512" hashValue="st2YdylYGSZm3dbLXQf8fPaHzoQ1juTb2SvCNWmxi6CakSN+x4+iXyAX9pe1HbI/fHL0/iDW933cj2jGDOiGMw==" saltValue="TjqRpn2Jh+01LoO/JIzqkw==" spinCount="100000" sheet="1" objects="1" scenarios="1" formatCells="0"/>
  <sortState xmlns:xlrd2="http://schemas.microsoft.com/office/spreadsheetml/2017/richdata2" ref="A2:H290">
    <sortCondition ref="A2:A290"/>
  </sortState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0"/>
  <sheetViews>
    <sheetView zoomScale="80" zoomScaleNormal="80" workbookViewId="0">
      <pane ySplit="1" topLeftCell="A2" activePane="bottomLeft" state="frozen"/>
      <selection pane="bottomLeft" activeCell="E32" sqref="E32"/>
    </sheetView>
  </sheetViews>
  <sheetFormatPr defaultRowHeight="15" x14ac:dyDescent="0.25"/>
  <cols>
    <col min="2" max="2" width="19.42578125" customWidth="1"/>
    <col min="3" max="3" width="55.85546875" bestFit="1" customWidth="1"/>
    <col min="4" max="4" width="36" bestFit="1" customWidth="1"/>
    <col min="5" max="5" width="17.140625" style="9" customWidth="1"/>
    <col min="6" max="6" width="41.42578125" style="1" bestFit="1" customWidth="1"/>
    <col min="7" max="7" width="19.140625" style="1" hidden="1" customWidth="1"/>
    <col min="8" max="8" width="38.85546875" style="1" hidden="1" customWidth="1"/>
  </cols>
  <sheetData>
    <row r="1" spans="1:8" x14ac:dyDescent="0.25">
      <c r="A1" s="3" t="s">
        <v>2010</v>
      </c>
      <c r="B1" s="4" t="s">
        <v>2011</v>
      </c>
      <c r="C1" s="4" t="s">
        <v>2012</v>
      </c>
      <c r="D1" s="4" t="s">
        <v>2013</v>
      </c>
      <c r="E1" s="10" t="s">
        <v>2014</v>
      </c>
      <c r="F1" s="5" t="s">
        <v>2015</v>
      </c>
      <c r="G1" s="4" t="s">
        <v>1945</v>
      </c>
      <c r="H1" s="4" t="s">
        <v>1946</v>
      </c>
    </row>
    <row r="2" spans="1:8" x14ac:dyDescent="0.25">
      <c r="A2" s="1" t="s">
        <v>1947</v>
      </c>
      <c r="B2" t="s">
        <v>3</v>
      </c>
      <c r="C2" t="s">
        <v>4</v>
      </c>
      <c r="D2" t="s">
        <v>5</v>
      </c>
      <c r="E2" s="6">
        <f>(G2/0.47)+30</f>
        <v>671.27659574468089</v>
      </c>
      <c r="F2" s="1" t="s">
        <v>1</v>
      </c>
      <c r="G2" s="1">
        <v>301.39999999999998</v>
      </c>
      <c r="H2" s="1" t="s">
        <v>2</v>
      </c>
    </row>
    <row r="3" spans="1:8" x14ac:dyDescent="0.25">
      <c r="A3" s="1" t="s">
        <v>1947</v>
      </c>
      <c r="B3" t="s">
        <v>7</v>
      </c>
      <c r="C3" t="s">
        <v>4</v>
      </c>
      <c r="D3" t="s">
        <v>8</v>
      </c>
      <c r="E3" s="6">
        <f>(G3/0.47)+30</f>
        <v>753.65957446808511</v>
      </c>
      <c r="F3" s="1" t="s">
        <v>1</v>
      </c>
      <c r="G3" s="1">
        <v>340.12</v>
      </c>
      <c r="H3" s="1" t="s">
        <v>2</v>
      </c>
    </row>
    <row r="4" spans="1:8" x14ac:dyDescent="0.25">
      <c r="A4" s="1" t="s">
        <v>1947</v>
      </c>
      <c r="B4" t="s">
        <v>10</v>
      </c>
      <c r="C4" t="s">
        <v>11</v>
      </c>
      <c r="D4" t="s">
        <v>12</v>
      </c>
      <c r="E4" s="6">
        <f>(G4/0.47)+30</f>
        <v>802.34042553191489</v>
      </c>
      <c r="F4" s="1" t="s">
        <v>1</v>
      </c>
      <c r="G4" s="1">
        <v>363</v>
      </c>
      <c r="H4" s="1" t="s">
        <v>2</v>
      </c>
    </row>
    <row r="5" spans="1:8" x14ac:dyDescent="0.25">
      <c r="A5" s="1" t="s">
        <v>1947</v>
      </c>
      <c r="B5" t="s">
        <v>13</v>
      </c>
      <c r="C5" t="s">
        <v>14</v>
      </c>
      <c r="D5" t="s">
        <v>5</v>
      </c>
      <c r="E5" s="6">
        <f>(G5/0.47)+30</f>
        <v>358.59574468085106</v>
      </c>
      <c r="F5" s="7">
        <v>14506844</v>
      </c>
      <c r="G5" s="1">
        <v>154.44</v>
      </c>
      <c r="H5" s="1" t="s">
        <v>2</v>
      </c>
    </row>
    <row r="6" spans="1:8" x14ac:dyDescent="0.25">
      <c r="A6" s="1" t="s">
        <v>1947</v>
      </c>
      <c r="B6" t="s">
        <v>15</v>
      </c>
      <c r="C6" t="s">
        <v>16</v>
      </c>
      <c r="D6" t="s">
        <v>8</v>
      </c>
      <c r="E6" s="6">
        <f>(G6/0.47)+30</f>
        <v>396.97872340425533</v>
      </c>
      <c r="F6" s="7">
        <v>14506844</v>
      </c>
      <c r="G6" s="1">
        <v>172.48</v>
      </c>
      <c r="H6" s="1" t="s">
        <v>2</v>
      </c>
    </row>
    <row r="7" spans="1:8" x14ac:dyDescent="0.25">
      <c r="A7" s="1" t="s">
        <v>1947</v>
      </c>
      <c r="B7" t="s">
        <v>17</v>
      </c>
      <c r="C7" t="s">
        <v>18</v>
      </c>
      <c r="D7" t="s">
        <v>19</v>
      </c>
      <c r="E7" s="6">
        <f>(G7/0.47)+30+305</f>
        <v>1081.127659574468</v>
      </c>
      <c r="F7" s="7">
        <v>14508463</v>
      </c>
      <c r="G7" s="1">
        <v>350.68</v>
      </c>
      <c r="H7" s="1" t="s">
        <v>2</v>
      </c>
    </row>
    <row r="8" spans="1:8" x14ac:dyDescent="0.25">
      <c r="A8" s="1" t="s">
        <v>1947</v>
      </c>
      <c r="B8" t="s">
        <v>20</v>
      </c>
      <c r="C8" t="s">
        <v>18</v>
      </c>
      <c r="D8" t="s">
        <v>21</v>
      </c>
      <c r="E8" s="6">
        <f>(G8/0.47)+30+325</f>
        <v>1201.2978723404256</v>
      </c>
      <c r="F8" s="7">
        <v>14508463</v>
      </c>
      <c r="G8" s="1">
        <v>397.76</v>
      </c>
      <c r="H8" s="1" t="s">
        <v>2</v>
      </c>
    </row>
    <row r="9" spans="1:8" x14ac:dyDescent="0.25">
      <c r="A9" s="1" t="s">
        <v>1947</v>
      </c>
      <c r="B9" t="s">
        <v>22</v>
      </c>
      <c r="C9" t="s">
        <v>18</v>
      </c>
      <c r="D9" t="s">
        <v>23</v>
      </c>
      <c r="E9" s="6">
        <f>(G9/0.47)+30+380</f>
        <v>1308.7234042553191</v>
      </c>
      <c r="F9" s="7">
        <v>14508463</v>
      </c>
      <c r="G9" s="1">
        <v>422.4</v>
      </c>
      <c r="H9" s="1" t="s">
        <v>2</v>
      </c>
    </row>
    <row r="10" spans="1:8" x14ac:dyDescent="0.25">
      <c r="A10" s="1" t="s">
        <v>1947</v>
      </c>
      <c r="B10" t="s">
        <v>24</v>
      </c>
      <c r="C10" t="s">
        <v>25</v>
      </c>
      <c r="D10" t="s">
        <v>26</v>
      </c>
      <c r="E10" s="6">
        <f>(G10/0.47)+30+300</f>
        <v>1339.1914893617022</v>
      </c>
      <c r="F10" s="7">
        <v>14508463</v>
      </c>
      <c r="G10" s="1">
        <v>474.32</v>
      </c>
      <c r="H10" s="1" t="s">
        <v>2</v>
      </c>
    </row>
    <row r="11" spans="1:8" x14ac:dyDescent="0.25">
      <c r="A11" s="1" t="s">
        <v>1947</v>
      </c>
      <c r="B11" t="s">
        <v>27</v>
      </c>
      <c r="C11" t="s">
        <v>18</v>
      </c>
      <c r="D11" t="s">
        <v>28</v>
      </c>
      <c r="E11" s="6">
        <f>(G11/0.47)+30+380</f>
        <v>1318.0851063829787</v>
      </c>
      <c r="F11" s="7">
        <v>14508463</v>
      </c>
      <c r="G11" s="1">
        <v>426.8</v>
      </c>
      <c r="H11" s="1" t="s">
        <v>2</v>
      </c>
    </row>
    <row r="12" spans="1:8" x14ac:dyDescent="0.25">
      <c r="A12" s="1" t="s">
        <v>1947</v>
      </c>
      <c r="B12" t="s">
        <v>29</v>
      </c>
      <c r="C12" t="s">
        <v>18</v>
      </c>
      <c r="D12" t="s">
        <v>30</v>
      </c>
      <c r="E12" s="6">
        <f>(G12/0.47)+30+400</f>
        <v>1439.1914893617022</v>
      </c>
      <c r="F12" s="7">
        <v>14508463</v>
      </c>
      <c r="G12" s="1">
        <v>474.32</v>
      </c>
      <c r="H12" s="1" t="s">
        <v>2</v>
      </c>
    </row>
    <row r="13" spans="1:8" x14ac:dyDescent="0.25">
      <c r="A13" s="1" t="s">
        <v>1947</v>
      </c>
      <c r="B13" t="s">
        <v>31</v>
      </c>
      <c r="C13" t="s">
        <v>32</v>
      </c>
      <c r="D13" t="s">
        <v>0</v>
      </c>
      <c r="E13" s="6">
        <f>((G13/0.47)+30)*1.03</f>
        <v>294.14170212765964</v>
      </c>
      <c r="F13" s="7">
        <v>14508460</v>
      </c>
      <c r="G13" s="1">
        <v>120.12</v>
      </c>
      <c r="H13" s="1" t="s">
        <v>2</v>
      </c>
    </row>
    <row r="14" spans="1:8" x14ac:dyDescent="0.25">
      <c r="A14" s="1" t="s">
        <v>1947</v>
      </c>
      <c r="B14" t="s">
        <v>33</v>
      </c>
      <c r="C14" t="s">
        <v>32</v>
      </c>
      <c r="D14" t="s">
        <v>23</v>
      </c>
      <c r="E14" s="6">
        <f t="shared" ref="E14:E26" si="0">((G14/0.47)+30)*1.03</f>
        <v>353.92553191489367</v>
      </c>
      <c r="F14" s="7">
        <v>14508460</v>
      </c>
      <c r="G14" s="1">
        <v>147.4</v>
      </c>
      <c r="H14" s="1" t="s">
        <v>2</v>
      </c>
    </row>
    <row r="15" spans="1:8" x14ac:dyDescent="0.25">
      <c r="A15" s="1" t="s">
        <v>1947</v>
      </c>
      <c r="B15" t="s">
        <v>34</v>
      </c>
      <c r="C15" t="s">
        <v>32</v>
      </c>
      <c r="D15" t="s">
        <v>6</v>
      </c>
      <c r="E15" s="6">
        <f t="shared" si="0"/>
        <v>333.67617021276601</v>
      </c>
      <c r="F15" s="7">
        <v>14508460</v>
      </c>
      <c r="G15" s="1">
        <v>138.16</v>
      </c>
      <c r="H15" s="1" t="s">
        <v>2</v>
      </c>
    </row>
    <row r="16" spans="1:8" x14ac:dyDescent="0.25">
      <c r="A16" s="1" t="s">
        <v>1947</v>
      </c>
      <c r="B16" t="s">
        <v>35</v>
      </c>
      <c r="C16" t="s">
        <v>36</v>
      </c>
      <c r="D16" t="s">
        <v>0</v>
      </c>
      <c r="E16" s="6">
        <f t="shared" si="0"/>
        <v>294.14170212765964</v>
      </c>
      <c r="F16" s="7">
        <v>14508461</v>
      </c>
      <c r="G16" s="1">
        <v>120.12</v>
      </c>
      <c r="H16" s="1" t="s">
        <v>2</v>
      </c>
    </row>
    <row r="17" spans="1:8" x14ac:dyDescent="0.25">
      <c r="A17" s="1" t="s">
        <v>1947</v>
      </c>
      <c r="B17" t="s">
        <v>37</v>
      </c>
      <c r="C17" t="s">
        <v>36</v>
      </c>
      <c r="D17" t="s">
        <v>6</v>
      </c>
      <c r="E17" s="6">
        <f t="shared" si="0"/>
        <v>333.67617021276601</v>
      </c>
      <c r="F17" s="7">
        <v>14508461</v>
      </c>
      <c r="G17" s="1">
        <v>138.16</v>
      </c>
      <c r="H17" s="1" t="s">
        <v>2</v>
      </c>
    </row>
    <row r="18" spans="1:8" x14ac:dyDescent="0.25">
      <c r="A18" s="1" t="s">
        <v>1947</v>
      </c>
      <c r="B18" t="s">
        <v>38</v>
      </c>
      <c r="C18" t="s">
        <v>36</v>
      </c>
      <c r="D18" t="s">
        <v>23</v>
      </c>
      <c r="E18" s="6">
        <f t="shared" si="0"/>
        <v>353.92553191489367</v>
      </c>
      <c r="F18" s="7">
        <v>14508461</v>
      </c>
      <c r="G18" s="1">
        <v>147.4</v>
      </c>
      <c r="H18" s="1" t="s">
        <v>2</v>
      </c>
    </row>
    <row r="19" spans="1:8" x14ac:dyDescent="0.25">
      <c r="A19" s="1" t="s">
        <v>1947</v>
      </c>
      <c r="B19" t="s">
        <v>39</v>
      </c>
      <c r="C19" t="s">
        <v>40</v>
      </c>
      <c r="D19" t="s">
        <v>0</v>
      </c>
      <c r="E19" s="6">
        <f t="shared" si="0"/>
        <v>321.14085106382981</v>
      </c>
      <c r="F19" s="7">
        <v>14508462</v>
      </c>
      <c r="G19" s="1">
        <v>132.44</v>
      </c>
      <c r="H19" s="1" t="s">
        <v>2</v>
      </c>
    </row>
    <row r="20" spans="1:8" x14ac:dyDescent="0.25">
      <c r="A20" s="1" t="s">
        <v>1947</v>
      </c>
      <c r="B20" t="s">
        <v>41</v>
      </c>
      <c r="C20" t="s">
        <v>40</v>
      </c>
      <c r="D20" t="s">
        <v>23</v>
      </c>
      <c r="E20" s="6">
        <f t="shared" si="0"/>
        <v>386.71021276595752</v>
      </c>
      <c r="F20" s="7">
        <v>14508462</v>
      </c>
      <c r="G20" s="1">
        <v>162.36000000000001</v>
      </c>
      <c r="H20" s="1" t="s">
        <v>2</v>
      </c>
    </row>
    <row r="21" spans="1:8" x14ac:dyDescent="0.25">
      <c r="A21" s="1" t="s">
        <v>1947</v>
      </c>
      <c r="B21" t="s">
        <v>42</v>
      </c>
      <c r="C21" t="s">
        <v>43</v>
      </c>
      <c r="D21" t="s">
        <v>0</v>
      </c>
      <c r="E21" s="6">
        <f t="shared" si="0"/>
        <v>591.13234042553199</v>
      </c>
      <c r="F21" s="1" t="s">
        <v>44</v>
      </c>
      <c r="G21" s="1">
        <v>255.64000000000001</v>
      </c>
      <c r="H21" s="1" t="s">
        <v>2</v>
      </c>
    </row>
    <row r="22" spans="1:8" x14ac:dyDescent="0.25">
      <c r="A22" s="1" t="s">
        <v>1947</v>
      </c>
      <c r="B22" t="s">
        <v>45</v>
      </c>
      <c r="C22" t="s">
        <v>46</v>
      </c>
      <c r="D22" t="s">
        <v>8</v>
      </c>
      <c r="E22" s="6">
        <f t="shared" si="0"/>
        <v>768.55531914893629</v>
      </c>
      <c r="F22" s="1" t="s">
        <v>44</v>
      </c>
      <c r="G22" s="1">
        <v>336.6</v>
      </c>
      <c r="H22" s="1" t="s">
        <v>2</v>
      </c>
    </row>
    <row r="23" spans="1:8" x14ac:dyDescent="0.25">
      <c r="A23" s="1" t="s">
        <v>1947</v>
      </c>
      <c r="B23" t="s">
        <v>47</v>
      </c>
      <c r="C23" t="s">
        <v>48</v>
      </c>
      <c r="D23" t="s">
        <v>12</v>
      </c>
      <c r="E23" s="6">
        <f t="shared" si="0"/>
        <v>818.69659574468096</v>
      </c>
      <c r="F23" s="1" t="s">
        <v>44</v>
      </c>
      <c r="G23" s="1">
        <v>359.48</v>
      </c>
      <c r="H23" s="1" t="s">
        <v>2</v>
      </c>
    </row>
    <row r="24" spans="1:8" x14ac:dyDescent="0.25">
      <c r="A24" s="1" t="s">
        <v>1947</v>
      </c>
      <c r="B24" t="s">
        <v>49</v>
      </c>
      <c r="C24" t="s">
        <v>50</v>
      </c>
      <c r="D24" t="s">
        <v>0</v>
      </c>
      <c r="E24" s="6">
        <f t="shared" si="0"/>
        <v>294.14170212765964</v>
      </c>
      <c r="F24" s="7">
        <v>11205358</v>
      </c>
      <c r="G24" s="1">
        <v>120.12</v>
      </c>
      <c r="H24" s="1" t="s">
        <v>2</v>
      </c>
    </row>
    <row r="25" spans="1:8" x14ac:dyDescent="0.25">
      <c r="A25" s="1" t="s">
        <v>1947</v>
      </c>
      <c r="B25" t="s">
        <v>51</v>
      </c>
      <c r="C25" t="s">
        <v>52</v>
      </c>
      <c r="D25" t="s">
        <v>8</v>
      </c>
      <c r="E25" s="6">
        <f t="shared" si="0"/>
        <v>408.88808510638302</v>
      </c>
      <c r="F25" s="7">
        <v>11205358</v>
      </c>
      <c r="G25" s="1">
        <v>172.48</v>
      </c>
      <c r="H25" s="1" t="s">
        <v>2</v>
      </c>
    </row>
    <row r="26" spans="1:8" x14ac:dyDescent="0.25">
      <c r="A26" s="1" t="s">
        <v>1947</v>
      </c>
      <c r="B26" t="s">
        <v>53</v>
      </c>
      <c r="C26" t="s">
        <v>54</v>
      </c>
      <c r="D26" t="s">
        <v>12</v>
      </c>
      <c r="E26" s="6">
        <f t="shared" si="0"/>
        <v>432.9944680851064</v>
      </c>
      <c r="F26" s="7">
        <v>11205358</v>
      </c>
      <c r="G26" s="1">
        <v>183.48</v>
      </c>
      <c r="H26" s="1" t="s">
        <v>2</v>
      </c>
    </row>
    <row r="27" spans="1:8" x14ac:dyDescent="0.25">
      <c r="A27" s="1" t="s">
        <v>1947</v>
      </c>
      <c r="B27" t="s">
        <v>55</v>
      </c>
      <c r="C27" t="s">
        <v>56</v>
      </c>
      <c r="D27" t="s">
        <v>23</v>
      </c>
      <c r="E27" s="6">
        <f>(G27/0.47)+30+600</f>
        <v>1733.7446808510638</v>
      </c>
      <c r="F27" s="7">
        <v>11205297</v>
      </c>
      <c r="G27" s="1">
        <v>518.76</v>
      </c>
      <c r="H27" s="1" t="s">
        <v>2</v>
      </c>
    </row>
    <row r="28" spans="1:8" x14ac:dyDescent="0.25">
      <c r="A28" s="1" t="s">
        <v>1947</v>
      </c>
      <c r="B28" t="s">
        <v>57</v>
      </c>
      <c r="C28" t="s">
        <v>56</v>
      </c>
      <c r="D28" t="s">
        <v>21</v>
      </c>
      <c r="E28" s="6">
        <f>(G28/0.47)+30+600</f>
        <v>1668.2127659574469</v>
      </c>
      <c r="F28" s="7">
        <v>11205297</v>
      </c>
      <c r="G28" s="1">
        <v>487.96</v>
      </c>
      <c r="H28" s="1" t="s">
        <v>2</v>
      </c>
    </row>
    <row r="29" spans="1:8" x14ac:dyDescent="0.25">
      <c r="A29" s="1" t="s">
        <v>1947</v>
      </c>
      <c r="B29" t="s">
        <v>58</v>
      </c>
      <c r="C29" t="s">
        <v>56</v>
      </c>
      <c r="D29" t="s">
        <v>28</v>
      </c>
      <c r="E29" s="6">
        <f>(G29/0.47)+30+700</f>
        <v>1844.0425531914896</v>
      </c>
      <c r="F29" s="7">
        <v>11205297</v>
      </c>
      <c r="G29" s="1">
        <v>523.6</v>
      </c>
      <c r="H29" s="1" t="s">
        <v>2</v>
      </c>
    </row>
    <row r="30" spans="1:8" x14ac:dyDescent="0.25">
      <c r="A30" s="1" t="s">
        <v>1947</v>
      </c>
      <c r="B30" t="s">
        <v>59</v>
      </c>
      <c r="C30" t="s">
        <v>56</v>
      </c>
      <c r="D30" t="s">
        <v>30</v>
      </c>
      <c r="E30" s="6">
        <f>(G30/0.47)+30+700</f>
        <v>1970.4255319148938</v>
      </c>
      <c r="F30" s="7">
        <v>11205297</v>
      </c>
      <c r="G30" s="1">
        <v>583</v>
      </c>
      <c r="H30" s="1" t="s">
        <v>2</v>
      </c>
    </row>
    <row r="31" spans="1:8" x14ac:dyDescent="0.25">
      <c r="A31" s="1" t="s">
        <v>1947</v>
      </c>
      <c r="B31" t="s">
        <v>60</v>
      </c>
      <c r="C31" t="s">
        <v>56</v>
      </c>
      <c r="D31" t="s">
        <v>61</v>
      </c>
      <c r="E31" s="6">
        <f>(G31/0.47)+30+750</f>
        <v>2100</v>
      </c>
      <c r="F31" s="7">
        <v>11205297</v>
      </c>
      <c r="G31" s="1">
        <v>620.4</v>
      </c>
      <c r="H31" s="1" t="s">
        <v>2</v>
      </c>
    </row>
    <row r="32" spans="1:8" x14ac:dyDescent="0.25">
      <c r="A32" s="1" t="s">
        <v>1947</v>
      </c>
      <c r="B32" t="s">
        <v>62</v>
      </c>
      <c r="C32" t="s">
        <v>63</v>
      </c>
      <c r="D32" t="s">
        <v>19</v>
      </c>
      <c r="E32" s="6">
        <f>((G32/0.47)+30)*1.03</f>
        <v>441.67276595744681</v>
      </c>
      <c r="F32" s="7" t="s">
        <v>64</v>
      </c>
      <c r="G32" s="1">
        <v>187.44</v>
      </c>
      <c r="H32" s="1" t="s">
        <v>2</v>
      </c>
    </row>
    <row r="33" spans="1:8" x14ac:dyDescent="0.25">
      <c r="A33" s="1" t="s">
        <v>1947</v>
      </c>
      <c r="B33" t="s">
        <v>65</v>
      </c>
      <c r="C33" t="s">
        <v>63</v>
      </c>
      <c r="D33" t="s">
        <v>21</v>
      </c>
      <c r="E33" s="6">
        <f t="shared" ref="E33:E69" si="1">((G33/0.47)+30)*1.03</f>
        <v>495.67106382978733</v>
      </c>
      <c r="F33" s="7" t="s">
        <v>64</v>
      </c>
      <c r="G33" s="1">
        <v>212.08</v>
      </c>
      <c r="H33" s="1" t="s">
        <v>2</v>
      </c>
    </row>
    <row r="34" spans="1:8" x14ac:dyDescent="0.25">
      <c r="A34" s="1" t="s">
        <v>1947</v>
      </c>
      <c r="B34" t="s">
        <v>66</v>
      </c>
      <c r="C34" t="s">
        <v>63</v>
      </c>
      <c r="D34" t="s">
        <v>23</v>
      </c>
      <c r="E34" s="6">
        <f t="shared" si="1"/>
        <v>523.63446808510639</v>
      </c>
      <c r="F34" s="7" t="s">
        <v>64</v>
      </c>
      <c r="G34" s="1">
        <v>224.84</v>
      </c>
      <c r="H34" s="1" t="s">
        <v>2</v>
      </c>
    </row>
    <row r="35" spans="1:8" x14ac:dyDescent="0.25">
      <c r="A35" s="1" t="s">
        <v>1947</v>
      </c>
      <c r="B35" t="s">
        <v>67</v>
      </c>
      <c r="C35" t="s">
        <v>68</v>
      </c>
      <c r="D35" t="s">
        <v>19</v>
      </c>
      <c r="E35" s="6">
        <f t="shared" si="1"/>
        <v>369.35361702127659</v>
      </c>
      <c r="F35" s="7">
        <v>11203464</v>
      </c>
      <c r="G35" s="1">
        <v>154.44</v>
      </c>
      <c r="H35" s="1" t="s">
        <v>2</v>
      </c>
    </row>
    <row r="36" spans="1:8" x14ac:dyDescent="0.25">
      <c r="A36" s="1" t="s">
        <v>1947</v>
      </c>
      <c r="B36" t="s">
        <v>69</v>
      </c>
      <c r="C36" t="s">
        <v>68</v>
      </c>
      <c r="D36" t="s">
        <v>23</v>
      </c>
      <c r="E36" s="6">
        <f t="shared" si="1"/>
        <v>434.9229787234043</v>
      </c>
      <c r="F36" s="7">
        <v>11203464</v>
      </c>
      <c r="G36" s="1">
        <v>184.36</v>
      </c>
      <c r="H36" s="1" t="s">
        <v>2</v>
      </c>
    </row>
    <row r="37" spans="1:8" x14ac:dyDescent="0.25">
      <c r="A37" s="1" t="s">
        <v>1947</v>
      </c>
      <c r="B37" t="s">
        <v>70</v>
      </c>
      <c r="C37" t="s">
        <v>68</v>
      </c>
      <c r="D37" t="s">
        <v>21</v>
      </c>
      <c r="E37" s="6">
        <f t="shared" si="1"/>
        <v>411.78085106382986</v>
      </c>
      <c r="F37" s="7">
        <v>11203464</v>
      </c>
      <c r="G37" s="1">
        <v>173.8</v>
      </c>
      <c r="H37" s="1" t="s">
        <v>2</v>
      </c>
    </row>
    <row r="38" spans="1:8" x14ac:dyDescent="0.25">
      <c r="A38" s="1" t="s">
        <v>1947</v>
      </c>
      <c r="B38" t="s">
        <v>71</v>
      </c>
      <c r="C38" t="s">
        <v>68</v>
      </c>
      <c r="D38" t="s">
        <v>30</v>
      </c>
      <c r="E38" s="6">
        <f t="shared" si="1"/>
        <v>481.20723404255318</v>
      </c>
      <c r="F38" s="7">
        <v>11203464</v>
      </c>
      <c r="G38" s="1">
        <v>205.48</v>
      </c>
      <c r="H38" s="1" t="s">
        <v>2</v>
      </c>
    </row>
    <row r="39" spans="1:8" x14ac:dyDescent="0.25">
      <c r="A39" s="1" t="s">
        <v>1947</v>
      </c>
      <c r="B39" t="s">
        <v>72</v>
      </c>
      <c r="C39" t="s">
        <v>73</v>
      </c>
      <c r="D39" t="s">
        <v>30</v>
      </c>
      <c r="E39" s="6">
        <f t="shared" si="1"/>
        <v>444.5655319148936</v>
      </c>
      <c r="F39" s="7" t="s">
        <v>64</v>
      </c>
      <c r="G39" s="1">
        <v>188.76</v>
      </c>
      <c r="H39" s="1" t="s">
        <v>2</v>
      </c>
    </row>
    <row r="40" spans="1:8" x14ac:dyDescent="0.25">
      <c r="A40" s="1" t="s">
        <v>1947</v>
      </c>
      <c r="B40" t="s">
        <v>74</v>
      </c>
      <c r="C40" t="s">
        <v>75</v>
      </c>
      <c r="D40" t="s">
        <v>19</v>
      </c>
      <c r="E40" s="6">
        <f t="shared" si="1"/>
        <v>530.38425531914902</v>
      </c>
      <c r="F40" s="7">
        <v>14519494</v>
      </c>
      <c r="G40" s="1">
        <v>227.92</v>
      </c>
      <c r="H40" s="1" t="s">
        <v>2</v>
      </c>
    </row>
    <row r="41" spans="1:8" x14ac:dyDescent="0.25">
      <c r="A41" s="1" t="s">
        <v>1947</v>
      </c>
      <c r="B41" t="s">
        <v>76</v>
      </c>
      <c r="C41" t="s">
        <v>75</v>
      </c>
      <c r="D41" t="s">
        <v>21</v>
      </c>
      <c r="E41" s="6">
        <f t="shared" si="1"/>
        <v>595.9536170212765</v>
      </c>
      <c r="F41" s="7">
        <v>14519494</v>
      </c>
      <c r="G41" s="1">
        <v>257.83999999999997</v>
      </c>
      <c r="H41" s="1" t="s">
        <v>2</v>
      </c>
    </row>
    <row r="42" spans="1:8" x14ac:dyDescent="0.25">
      <c r="A42" s="1" t="s">
        <v>1947</v>
      </c>
      <c r="B42" t="s">
        <v>77</v>
      </c>
      <c r="C42" t="s">
        <v>75</v>
      </c>
      <c r="D42" t="s">
        <v>30</v>
      </c>
      <c r="E42" s="6">
        <f t="shared" si="1"/>
        <v>701.05744680851069</v>
      </c>
      <c r="F42" s="7" t="s">
        <v>64</v>
      </c>
      <c r="G42" s="1">
        <v>305.8</v>
      </c>
      <c r="H42" s="1" t="s">
        <v>2</v>
      </c>
    </row>
    <row r="43" spans="1:8" x14ac:dyDescent="0.25">
      <c r="A43" s="1" t="s">
        <v>1947</v>
      </c>
      <c r="B43" t="s">
        <v>78</v>
      </c>
      <c r="C43" t="s">
        <v>79</v>
      </c>
      <c r="D43" t="s">
        <v>0</v>
      </c>
      <c r="E43" s="6">
        <f t="shared" si="1"/>
        <v>340.42595744680858</v>
      </c>
      <c r="F43" s="7">
        <v>14519442</v>
      </c>
      <c r="G43" s="1">
        <v>141.24</v>
      </c>
      <c r="H43" s="1" t="s">
        <v>2</v>
      </c>
    </row>
    <row r="44" spans="1:8" x14ac:dyDescent="0.25">
      <c r="A44" s="1" t="s">
        <v>1947</v>
      </c>
      <c r="B44" t="s">
        <v>80</v>
      </c>
      <c r="C44" t="s">
        <v>79</v>
      </c>
      <c r="D44" t="s">
        <v>6</v>
      </c>
      <c r="E44" s="6">
        <f t="shared" si="1"/>
        <v>386.71021276595752</v>
      </c>
      <c r="F44" s="7">
        <v>14519442</v>
      </c>
      <c r="G44" s="1">
        <v>162.36000000000001</v>
      </c>
      <c r="H44" s="1" t="s">
        <v>2</v>
      </c>
    </row>
    <row r="45" spans="1:8" x14ac:dyDescent="0.25">
      <c r="A45" s="1" t="s">
        <v>1947</v>
      </c>
      <c r="B45" t="s">
        <v>81</v>
      </c>
      <c r="C45" t="s">
        <v>79</v>
      </c>
      <c r="D45" t="s">
        <v>82</v>
      </c>
      <c r="E45" s="6">
        <f t="shared" si="1"/>
        <v>459.99361702127663</v>
      </c>
      <c r="F45" s="7" t="s">
        <v>64</v>
      </c>
      <c r="G45" s="1">
        <v>195.8</v>
      </c>
      <c r="H45" s="1" t="s">
        <v>2</v>
      </c>
    </row>
    <row r="46" spans="1:8" x14ac:dyDescent="0.25">
      <c r="A46" s="1" t="s">
        <v>1947</v>
      </c>
      <c r="B46" t="s">
        <v>83</v>
      </c>
      <c r="C46" t="s">
        <v>84</v>
      </c>
      <c r="D46" t="s">
        <v>30</v>
      </c>
      <c r="E46" s="6">
        <f t="shared" si="1"/>
        <v>783.01914893617015</v>
      </c>
      <c r="F46" s="7" t="s">
        <v>64</v>
      </c>
      <c r="G46" s="1">
        <v>343.2</v>
      </c>
      <c r="H46" s="1" t="s">
        <v>2</v>
      </c>
    </row>
    <row r="47" spans="1:8" x14ac:dyDescent="0.25">
      <c r="A47" s="1" t="s">
        <v>1947</v>
      </c>
      <c r="B47" t="s">
        <v>85</v>
      </c>
      <c r="C47" t="s">
        <v>86</v>
      </c>
      <c r="D47" t="s">
        <v>30</v>
      </c>
      <c r="E47" s="6">
        <f t="shared" si="1"/>
        <v>599.81063829787252</v>
      </c>
      <c r="F47" s="7" t="s">
        <v>64</v>
      </c>
      <c r="G47" s="1">
        <v>259.60000000000002</v>
      </c>
      <c r="H47" s="1" t="s">
        <v>2</v>
      </c>
    </row>
    <row r="48" spans="1:8" x14ac:dyDescent="0.25">
      <c r="A48" s="1" t="s">
        <v>1947</v>
      </c>
      <c r="B48" t="s">
        <v>87</v>
      </c>
      <c r="C48" t="s">
        <v>88</v>
      </c>
      <c r="D48" t="s">
        <v>0</v>
      </c>
      <c r="E48" s="6">
        <f t="shared" si="1"/>
        <v>596.91787234042567</v>
      </c>
      <c r="F48" s="7">
        <v>14343377</v>
      </c>
      <c r="G48" s="1">
        <v>258.28000000000003</v>
      </c>
      <c r="H48" s="1" t="s">
        <v>2</v>
      </c>
    </row>
    <row r="49" spans="1:8" x14ac:dyDescent="0.25">
      <c r="A49" s="1" t="s">
        <v>1947</v>
      </c>
      <c r="B49" t="s">
        <v>89</v>
      </c>
      <c r="C49" t="s">
        <v>88</v>
      </c>
      <c r="D49" t="s">
        <v>6</v>
      </c>
      <c r="E49" s="6">
        <f t="shared" si="1"/>
        <v>681.77234042553198</v>
      </c>
      <c r="F49" s="7">
        <v>14343377</v>
      </c>
      <c r="G49" s="1">
        <v>297</v>
      </c>
      <c r="H49" s="1" t="s">
        <v>2</v>
      </c>
    </row>
    <row r="50" spans="1:8" x14ac:dyDescent="0.25">
      <c r="A50" s="1" t="s">
        <v>1947</v>
      </c>
      <c r="B50" t="s">
        <v>90</v>
      </c>
      <c r="C50" t="s">
        <v>91</v>
      </c>
      <c r="D50" t="s">
        <v>12</v>
      </c>
      <c r="E50" s="6">
        <f t="shared" si="1"/>
        <v>826.41063829787231</v>
      </c>
      <c r="F50" s="7">
        <v>14343377</v>
      </c>
      <c r="G50" s="1">
        <v>363</v>
      </c>
      <c r="H50" s="1" t="s">
        <v>2</v>
      </c>
    </row>
    <row r="51" spans="1:8" x14ac:dyDescent="0.25">
      <c r="A51" s="1" t="s">
        <v>1947</v>
      </c>
      <c r="B51" t="s">
        <v>92</v>
      </c>
      <c r="C51" t="s">
        <v>93</v>
      </c>
      <c r="D51" t="s">
        <v>0</v>
      </c>
      <c r="E51" s="6">
        <f t="shared" si="1"/>
        <v>300.89148936170216</v>
      </c>
      <c r="F51" s="7">
        <v>14343378</v>
      </c>
      <c r="G51" s="1">
        <v>123.2</v>
      </c>
      <c r="H51" s="1" t="s">
        <v>2</v>
      </c>
    </row>
    <row r="52" spans="1:8" x14ac:dyDescent="0.25">
      <c r="A52" s="1" t="s">
        <v>1947</v>
      </c>
      <c r="B52" t="s">
        <v>94</v>
      </c>
      <c r="C52" t="s">
        <v>93</v>
      </c>
      <c r="D52" t="s">
        <v>6</v>
      </c>
      <c r="E52" s="6">
        <f t="shared" si="1"/>
        <v>341.39021276595747</v>
      </c>
      <c r="F52" s="7">
        <v>14343378</v>
      </c>
      <c r="G52" s="1">
        <v>141.68</v>
      </c>
      <c r="H52" s="1" t="s">
        <v>2</v>
      </c>
    </row>
    <row r="53" spans="1:8" x14ac:dyDescent="0.25">
      <c r="A53" s="1" t="s">
        <v>1947</v>
      </c>
      <c r="B53" t="s">
        <v>95</v>
      </c>
      <c r="C53" t="s">
        <v>93</v>
      </c>
      <c r="D53" t="s">
        <v>9</v>
      </c>
      <c r="E53" s="6">
        <f t="shared" si="1"/>
        <v>365.49659574468092</v>
      </c>
      <c r="F53" s="7">
        <v>14343378</v>
      </c>
      <c r="G53" s="1">
        <v>152.68</v>
      </c>
      <c r="H53" s="1" t="s">
        <v>2</v>
      </c>
    </row>
    <row r="54" spans="1:8" x14ac:dyDescent="0.25">
      <c r="A54" s="1" t="s">
        <v>1947</v>
      </c>
      <c r="B54" t="s">
        <v>96</v>
      </c>
      <c r="C54" t="s">
        <v>97</v>
      </c>
      <c r="D54" t="s">
        <v>19</v>
      </c>
      <c r="E54" s="6">
        <f>((G54/0.47)+30)*1.03</f>
        <v>635.48808510638298</v>
      </c>
      <c r="F54" s="7" t="s">
        <v>64</v>
      </c>
      <c r="G54" s="1">
        <v>275.88</v>
      </c>
      <c r="H54" s="1" t="s">
        <v>2</v>
      </c>
    </row>
    <row r="55" spans="1:8" x14ac:dyDescent="0.25">
      <c r="A55" s="1" t="s">
        <v>1947</v>
      </c>
      <c r="B55" t="s">
        <v>98</v>
      </c>
      <c r="C55" t="s">
        <v>97</v>
      </c>
      <c r="D55" t="s">
        <v>21</v>
      </c>
      <c r="E55" s="6">
        <f t="shared" si="1"/>
        <v>716.48553191489373</v>
      </c>
      <c r="F55" s="1" t="s">
        <v>64</v>
      </c>
      <c r="G55" s="1">
        <v>312.83999999999997</v>
      </c>
      <c r="H55" s="1" t="s">
        <v>2</v>
      </c>
    </row>
    <row r="56" spans="1:8" x14ac:dyDescent="0.25">
      <c r="A56" s="1" t="s">
        <v>1947</v>
      </c>
      <c r="B56" t="s">
        <v>99</v>
      </c>
      <c r="C56" t="s">
        <v>97</v>
      </c>
      <c r="D56" t="s">
        <v>23</v>
      </c>
      <c r="E56" s="6">
        <f t="shared" si="1"/>
        <v>758.91276595744682</v>
      </c>
      <c r="F56" s="1" t="s">
        <v>64</v>
      </c>
      <c r="G56" s="1">
        <v>332.2</v>
      </c>
      <c r="H56" s="1" t="s">
        <v>2</v>
      </c>
    </row>
    <row r="57" spans="1:8" x14ac:dyDescent="0.25">
      <c r="A57" s="1" t="s">
        <v>1947</v>
      </c>
      <c r="B57" t="s">
        <v>100</v>
      </c>
      <c r="C57" t="s">
        <v>101</v>
      </c>
      <c r="D57" t="s">
        <v>5</v>
      </c>
      <c r="E57" s="6">
        <f t="shared" si="1"/>
        <v>651.88042553191497</v>
      </c>
      <c r="F57" s="1" t="s">
        <v>102</v>
      </c>
      <c r="G57" s="1">
        <v>283.36</v>
      </c>
      <c r="H57" s="1" t="s">
        <v>2</v>
      </c>
    </row>
    <row r="58" spans="1:8" x14ac:dyDescent="0.25">
      <c r="A58" s="1" t="s">
        <v>1947</v>
      </c>
      <c r="B58" t="s">
        <v>104</v>
      </c>
      <c r="C58" t="s">
        <v>105</v>
      </c>
      <c r="D58" t="s">
        <v>5</v>
      </c>
      <c r="E58" s="6">
        <f t="shared" si="1"/>
        <v>369.35361702127659</v>
      </c>
      <c r="F58" s="1" t="s">
        <v>103</v>
      </c>
      <c r="G58" s="1">
        <v>154.44</v>
      </c>
      <c r="H58" s="1" t="s">
        <v>2</v>
      </c>
    </row>
    <row r="59" spans="1:8" x14ac:dyDescent="0.25">
      <c r="A59" s="1" t="s">
        <v>1947</v>
      </c>
      <c r="B59" t="s">
        <v>106</v>
      </c>
      <c r="C59" t="s">
        <v>107</v>
      </c>
      <c r="D59" t="s">
        <v>108</v>
      </c>
      <c r="E59" s="6">
        <f t="shared" si="1"/>
        <v>888.12297872340434</v>
      </c>
      <c r="F59" s="1" t="s">
        <v>64</v>
      </c>
      <c r="G59" s="1">
        <v>391.16</v>
      </c>
      <c r="H59" s="1" t="s">
        <v>2</v>
      </c>
    </row>
    <row r="60" spans="1:8" x14ac:dyDescent="0.25">
      <c r="A60" s="1" t="s">
        <v>1947</v>
      </c>
      <c r="B60" t="s">
        <v>109</v>
      </c>
      <c r="C60" t="s">
        <v>110</v>
      </c>
      <c r="D60" t="s">
        <v>21</v>
      </c>
      <c r="E60" s="6">
        <f t="shared" si="1"/>
        <v>774.34085106382986</v>
      </c>
      <c r="F60" s="1" t="s">
        <v>64</v>
      </c>
      <c r="G60" s="1">
        <v>339.24</v>
      </c>
      <c r="H60" s="1" t="s">
        <v>2</v>
      </c>
    </row>
    <row r="61" spans="1:8" x14ac:dyDescent="0.25">
      <c r="A61" s="1" t="s">
        <v>1947</v>
      </c>
      <c r="B61" t="s">
        <v>111</v>
      </c>
      <c r="C61" t="s">
        <v>110</v>
      </c>
      <c r="D61" t="s">
        <v>28</v>
      </c>
      <c r="E61" s="6">
        <f t="shared" si="1"/>
        <v>828.33914893617032</v>
      </c>
      <c r="F61" s="1" t="s">
        <v>64</v>
      </c>
      <c r="G61" s="1">
        <v>363.88</v>
      </c>
      <c r="H61" s="1" t="s">
        <v>2</v>
      </c>
    </row>
    <row r="62" spans="1:8" x14ac:dyDescent="0.25">
      <c r="A62" s="1" t="s">
        <v>1947</v>
      </c>
      <c r="B62" t="s">
        <v>112</v>
      </c>
      <c r="C62" t="s">
        <v>113</v>
      </c>
      <c r="D62" t="s">
        <v>0</v>
      </c>
      <c r="E62" s="6">
        <f t="shared" si="1"/>
        <v>472.52893617021283</v>
      </c>
      <c r="F62" s="7">
        <v>14570748</v>
      </c>
      <c r="G62" s="1">
        <v>201.52</v>
      </c>
      <c r="H62" s="1" t="s">
        <v>2</v>
      </c>
    </row>
    <row r="63" spans="1:8" x14ac:dyDescent="0.25">
      <c r="A63" s="1" t="s">
        <v>1947</v>
      </c>
      <c r="B63" t="s">
        <v>114</v>
      </c>
      <c r="C63" t="s">
        <v>115</v>
      </c>
      <c r="D63" t="s">
        <v>8</v>
      </c>
      <c r="E63" s="6">
        <f t="shared" si="1"/>
        <v>632.59531914893614</v>
      </c>
      <c r="F63" s="7">
        <v>14570748</v>
      </c>
      <c r="G63" s="1">
        <v>274.56</v>
      </c>
      <c r="H63" s="1" t="s">
        <v>2</v>
      </c>
    </row>
    <row r="64" spans="1:8" x14ac:dyDescent="0.25">
      <c r="A64" s="1" t="s">
        <v>1947</v>
      </c>
      <c r="B64" t="s">
        <v>116</v>
      </c>
      <c r="C64" t="s">
        <v>113</v>
      </c>
      <c r="D64" t="s">
        <v>9</v>
      </c>
      <c r="E64" s="6">
        <f t="shared" si="1"/>
        <v>577.63276595744685</v>
      </c>
      <c r="F64" s="7">
        <v>14570748</v>
      </c>
      <c r="G64" s="1">
        <v>249.48</v>
      </c>
      <c r="H64" s="1" t="s">
        <v>2</v>
      </c>
    </row>
    <row r="65" spans="1:8" x14ac:dyDescent="0.25">
      <c r="A65" s="1" t="s">
        <v>1947</v>
      </c>
      <c r="B65" t="s">
        <v>117</v>
      </c>
      <c r="C65" t="s">
        <v>118</v>
      </c>
      <c r="D65" t="s">
        <v>0</v>
      </c>
      <c r="E65" s="6">
        <f t="shared" si="1"/>
        <v>294.14170212765964</v>
      </c>
      <c r="F65" s="7">
        <v>14570746</v>
      </c>
      <c r="G65" s="1">
        <v>120.12</v>
      </c>
      <c r="H65" s="1" t="s">
        <v>2</v>
      </c>
    </row>
    <row r="66" spans="1:8" x14ac:dyDescent="0.25">
      <c r="A66" s="1" t="s">
        <v>1947</v>
      </c>
      <c r="B66" t="s">
        <v>119</v>
      </c>
      <c r="C66" t="s">
        <v>120</v>
      </c>
      <c r="D66" t="s">
        <v>8</v>
      </c>
      <c r="E66" s="6">
        <f>((G66/0.47)+30)*1.03</f>
        <v>408.88808510638302</v>
      </c>
      <c r="F66" s="7">
        <v>14570746</v>
      </c>
      <c r="G66" s="1">
        <v>172.48</v>
      </c>
      <c r="H66" s="1" t="s">
        <v>2</v>
      </c>
    </row>
    <row r="67" spans="1:8" x14ac:dyDescent="0.25">
      <c r="A67" s="1" t="s">
        <v>1947</v>
      </c>
      <c r="B67" t="s">
        <v>121</v>
      </c>
      <c r="C67" t="s">
        <v>118</v>
      </c>
      <c r="D67" t="s">
        <v>9</v>
      </c>
      <c r="E67" s="6">
        <f t="shared" si="1"/>
        <v>357.7825531914894</v>
      </c>
      <c r="F67" s="7">
        <v>14570746</v>
      </c>
      <c r="G67" s="1">
        <v>149.16</v>
      </c>
      <c r="H67" s="1" t="s">
        <v>2</v>
      </c>
    </row>
    <row r="68" spans="1:8" x14ac:dyDescent="0.25">
      <c r="A68" s="1" t="s">
        <v>1947</v>
      </c>
      <c r="B68" t="s">
        <v>122</v>
      </c>
      <c r="C68" t="s">
        <v>123</v>
      </c>
      <c r="D68" t="s">
        <v>19</v>
      </c>
      <c r="E68" s="6">
        <f t="shared" si="1"/>
        <v>428.17319148936173</v>
      </c>
      <c r="F68" s="7">
        <v>14570957</v>
      </c>
      <c r="G68" s="1">
        <v>181.28</v>
      </c>
      <c r="H68" s="1" t="s">
        <v>2</v>
      </c>
    </row>
    <row r="69" spans="1:8" x14ac:dyDescent="0.25">
      <c r="A69" s="1" t="s">
        <v>1947</v>
      </c>
      <c r="B69" t="s">
        <v>125</v>
      </c>
      <c r="C69" t="s">
        <v>126</v>
      </c>
      <c r="D69" t="s">
        <v>21</v>
      </c>
      <c r="E69" s="6">
        <f t="shared" si="1"/>
        <v>886.19446808510645</v>
      </c>
      <c r="F69" s="7" t="s">
        <v>64</v>
      </c>
      <c r="G69" s="1">
        <v>390.28000000000003</v>
      </c>
      <c r="H69" s="1" t="s">
        <v>2</v>
      </c>
    </row>
    <row r="70" spans="1:8" x14ac:dyDescent="0.25">
      <c r="A70" s="1" t="s">
        <v>1947</v>
      </c>
      <c r="B70" t="s">
        <v>127</v>
      </c>
      <c r="C70" t="s">
        <v>126</v>
      </c>
      <c r="D70" t="s">
        <v>23</v>
      </c>
      <c r="E70" s="6">
        <f>(G70/0.47)+30</f>
        <v>910.936170212766</v>
      </c>
      <c r="F70" s="7" t="s">
        <v>64</v>
      </c>
      <c r="G70" s="1">
        <v>414.04</v>
      </c>
      <c r="H70" s="1" t="s">
        <v>2</v>
      </c>
    </row>
    <row r="71" spans="1:8" x14ac:dyDescent="0.25">
      <c r="A71" s="1" t="s">
        <v>1947</v>
      </c>
      <c r="B71" t="s">
        <v>128</v>
      </c>
      <c r="C71" t="s">
        <v>126</v>
      </c>
      <c r="D71" t="s">
        <v>30</v>
      </c>
      <c r="E71" s="6">
        <f>(G71/0.47)+30</f>
        <v>1018.5957446808511</v>
      </c>
      <c r="F71" s="7" t="s">
        <v>64</v>
      </c>
      <c r="G71" s="1">
        <v>464.64</v>
      </c>
      <c r="H71" s="1" t="s">
        <v>2</v>
      </c>
    </row>
    <row r="72" spans="1:8" x14ac:dyDescent="0.25">
      <c r="A72" s="1" t="s">
        <v>1947</v>
      </c>
      <c r="B72" t="s">
        <v>129</v>
      </c>
      <c r="C72" t="s">
        <v>130</v>
      </c>
      <c r="D72" t="s">
        <v>19</v>
      </c>
      <c r="E72" s="6">
        <f>((G72/0.47)+30)*1.03</f>
        <v>661.52297872340432</v>
      </c>
      <c r="F72" s="7">
        <v>11706379</v>
      </c>
      <c r="G72" s="1">
        <v>287.76</v>
      </c>
      <c r="H72" s="1" t="s">
        <v>2</v>
      </c>
    </row>
    <row r="73" spans="1:8" x14ac:dyDescent="0.25">
      <c r="A73" s="1" t="s">
        <v>1947</v>
      </c>
      <c r="B73" t="s">
        <v>131</v>
      </c>
      <c r="C73" t="s">
        <v>130</v>
      </c>
      <c r="D73" t="s">
        <v>21</v>
      </c>
      <c r="E73" s="6">
        <f t="shared" ref="E73:E119" si="2">((G73/0.47)+30)*1.03</f>
        <v>746.37744680851074</v>
      </c>
      <c r="F73" s="7">
        <v>11706379</v>
      </c>
      <c r="G73" s="1">
        <v>326.48</v>
      </c>
      <c r="H73" s="1" t="s">
        <v>2</v>
      </c>
    </row>
    <row r="74" spans="1:8" x14ac:dyDescent="0.25">
      <c r="A74" s="1" t="s">
        <v>1947</v>
      </c>
      <c r="B74" t="s">
        <v>132</v>
      </c>
      <c r="C74" t="s">
        <v>133</v>
      </c>
      <c r="D74" t="s">
        <v>19</v>
      </c>
      <c r="E74" s="6">
        <f t="shared" si="2"/>
        <v>342.35446808510642</v>
      </c>
      <c r="F74" s="7">
        <v>11706346</v>
      </c>
      <c r="G74" s="1">
        <v>142.12</v>
      </c>
      <c r="H74" s="1" t="s">
        <v>2</v>
      </c>
    </row>
    <row r="75" spans="1:8" x14ac:dyDescent="0.25">
      <c r="A75" s="1" t="s">
        <v>1947</v>
      </c>
      <c r="B75" t="s">
        <v>134</v>
      </c>
      <c r="C75" t="s">
        <v>133</v>
      </c>
      <c r="D75" t="s">
        <v>21</v>
      </c>
      <c r="E75" s="6">
        <f t="shared" si="2"/>
        <v>381.88893617021279</v>
      </c>
      <c r="F75" s="7">
        <v>11706346</v>
      </c>
      <c r="G75" s="1">
        <v>160.16</v>
      </c>
      <c r="H75" s="1" t="s">
        <v>2</v>
      </c>
    </row>
    <row r="76" spans="1:8" x14ac:dyDescent="0.25">
      <c r="A76" s="1" t="s">
        <v>1947</v>
      </c>
      <c r="B76" t="s">
        <v>135</v>
      </c>
      <c r="C76" t="s">
        <v>136</v>
      </c>
      <c r="D76" t="s">
        <v>21</v>
      </c>
      <c r="E76" s="6">
        <f t="shared" si="2"/>
        <v>886.19446808510645</v>
      </c>
      <c r="F76" s="1" t="s">
        <v>64</v>
      </c>
      <c r="G76" s="1">
        <v>390.28000000000003</v>
      </c>
      <c r="H76" s="1" t="s">
        <v>2</v>
      </c>
    </row>
    <row r="77" spans="1:8" x14ac:dyDescent="0.25">
      <c r="A77" s="1" t="s">
        <v>1947</v>
      </c>
      <c r="B77" t="s">
        <v>137</v>
      </c>
      <c r="C77" t="s">
        <v>136</v>
      </c>
      <c r="D77" t="s">
        <v>23</v>
      </c>
      <c r="E77" s="6">
        <f t="shared" si="2"/>
        <v>938.26425531914902</v>
      </c>
      <c r="F77" s="1" t="s">
        <v>64</v>
      </c>
      <c r="G77" s="1">
        <v>414.04</v>
      </c>
      <c r="H77" s="1" t="s">
        <v>2</v>
      </c>
    </row>
    <row r="78" spans="1:8" x14ac:dyDescent="0.25">
      <c r="A78" s="1" t="s">
        <v>1947</v>
      </c>
      <c r="B78" t="s">
        <v>138</v>
      </c>
      <c r="C78" t="s">
        <v>136</v>
      </c>
      <c r="D78" t="s">
        <v>30</v>
      </c>
      <c r="E78" s="6">
        <f t="shared" si="2"/>
        <v>1049.1536170212767</v>
      </c>
      <c r="F78" s="1" t="s">
        <v>64</v>
      </c>
      <c r="G78" s="1">
        <v>464.64</v>
      </c>
      <c r="H78" s="1" t="s">
        <v>2</v>
      </c>
    </row>
    <row r="79" spans="1:8" x14ac:dyDescent="0.25">
      <c r="A79" s="1" t="s">
        <v>1947</v>
      </c>
      <c r="B79" t="s">
        <v>139</v>
      </c>
      <c r="C79" t="s">
        <v>136</v>
      </c>
      <c r="D79" t="s">
        <v>61</v>
      </c>
      <c r="E79" s="6">
        <f t="shared" si="2"/>
        <v>1113.7587234042553</v>
      </c>
      <c r="F79" s="1" t="s">
        <v>64</v>
      </c>
      <c r="G79" s="1">
        <v>494.12</v>
      </c>
      <c r="H79" s="1" t="s">
        <v>2</v>
      </c>
    </row>
    <row r="80" spans="1:8" x14ac:dyDescent="0.25">
      <c r="A80" s="1" t="s">
        <v>1947</v>
      </c>
      <c r="B80" t="s">
        <v>140</v>
      </c>
      <c r="C80" t="s">
        <v>141</v>
      </c>
      <c r="D80" t="s">
        <v>23</v>
      </c>
      <c r="E80" s="6">
        <f t="shared" si="2"/>
        <v>434.9229787234043</v>
      </c>
      <c r="F80" s="7">
        <v>14657634</v>
      </c>
      <c r="G80" s="1">
        <v>184.36</v>
      </c>
      <c r="H80" s="1" t="s">
        <v>2</v>
      </c>
    </row>
    <row r="81" spans="1:8" x14ac:dyDescent="0.25">
      <c r="A81" s="1" t="s">
        <v>1947</v>
      </c>
      <c r="B81" t="s">
        <v>142</v>
      </c>
      <c r="C81" t="s">
        <v>141</v>
      </c>
      <c r="D81" t="s">
        <v>21</v>
      </c>
      <c r="E81" s="6">
        <f t="shared" si="2"/>
        <v>411.78085106382986</v>
      </c>
      <c r="F81" s="7">
        <v>14657634</v>
      </c>
      <c r="G81" s="1">
        <v>173.8</v>
      </c>
      <c r="H81" s="1" t="s">
        <v>2</v>
      </c>
    </row>
    <row r="82" spans="1:8" x14ac:dyDescent="0.25">
      <c r="A82" s="1" t="s">
        <v>1947</v>
      </c>
      <c r="B82" t="s">
        <v>143</v>
      </c>
      <c r="C82" t="s">
        <v>141</v>
      </c>
      <c r="D82" t="s">
        <v>61</v>
      </c>
      <c r="E82" s="6">
        <f t="shared" si="2"/>
        <v>508.20638297872347</v>
      </c>
      <c r="F82" s="7">
        <v>14657634</v>
      </c>
      <c r="G82" s="1">
        <v>217.8</v>
      </c>
      <c r="H82" s="1" t="s">
        <v>2</v>
      </c>
    </row>
    <row r="83" spans="1:8" x14ac:dyDescent="0.25">
      <c r="A83" s="1" t="s">
        <v>1947</v>
      </c>
      <c r="B83" t="s">
        <v>144</v>
      </c>
      <c r="C83" t="s">
        <v>141</v>
      </c>
      <c r="D83" t="s">
        <v>30</v>
      </c>
      <c r="E83" s="6">
        <f t="shared" si="2"/>
        <v>481.20723404255318</v>
      </c>
      <c r="F83" s="7">
        <v>14657634</v>
      </c>
      <c r="G83" s="1">
        <v>205.48</v>
      </c>
      <c r="H83" s="1" t="s">
        <v>2</v>
      </c>
    </row>
    <row r="84" spans="1:8" x14ac:dyDescent="0.25">
      <c r="A84" s="1" t="s">
        <v>1947</v>
      </c>
      <c r="B84" t="s">
        <v>145</v>
      </c>
      <c r="C84" t="s">
        <v>146</v>
      </c>
      <c r="D84" t="s">
        <v>19</v>
      </c>
      <c r="E84" s="6">
        <f t="shared" si="2"/>
        <v>523.63446808510639</v>
      </c>
      <c r="F84" s="7">
        <v>7418287</v>
      </c>
      <c r="G84" s="1">
        <v>224.84</v>
      </c>
      <c r="H84" s="1" t="s">
        <v>2</v>
      </c>
    </row>
    <row r="85" spans="1:8" x14ac:dyDescent="0.25">
      <c r="A85" s="1" t="s">
        <v>1947</v>
      </c>
      <c r="B85" t="s">
        <v>147</v>
      </c>
      <c r="C85" t="s">
        <v>148</v>
      </c>
      <c r="D85" t="s">
        <v>19</v>
      </c>
      <c r="E85" s="6">
        <f t="shared" si="2"/>
        <v>342.35446808510642</v>
      </c>
      <c r="F85" s="7">
        <v>7416811</v>
      </c>
      <c r="G85" s="1">
        <v>142.12</v>
      </c>
      <c r="H85" s="1" t="s">
        <v>2</v>
      </c>
    </row>
    <row r="86" spans="1:8" x14ac:dyDescent="0.25">
      <c r="A86" s="1" t="s">
        <v>1947</v>
      </c>
      <c r="B86" t="s">
        <v>149</v>
      </c>
      <c r="C86" t="s">
        <v>150</v>
      </c>
      <c r="D86" t="s">
        <v>21</v>
      </c>
      <c r="E86" s="6">
        <f t="shared" si="2"/>
        <v>648.98765957446813</v>
      </c>
      <c r="F86" s="7">
        <v>14679506</v>
      </c>
      <c r="G86" s="1">
        <v>282.04000000000002</v>
      </c>
      <c r="H86" s="1" t="s">
        <v>2</v>
      </c>
    </row>
    <row r="87" spans="1:8" x14ac:dyDescent="0.25">
      <c r="A87" s="1" t="s">
        <v>1947</v>
      </c>
      <c r="B87" t="s">
        <v>151</v>
      </c>
      <c r="C87" t="s">
        <v>152</v>
      </c>
      <c r="D87" t="s">
        <v>21</v>
      </c>
      <c r="E87" s="6">
        <f t="shared" si="2"/>
        <v>389.60297872340431</v>
      </c>
      <c r="F87" s="7">
        <v>14679720</v>
      </c>
      <c r="G87" s="1">
        <v>163.68</v>
      </c>
      <c r="H87" s="1" t="s">
        <v>2</v>
      </c>
    </row>
    <row r="88" spans="1:8" x14ac:dyDescent="0.25">
      <c r="A88" s="1" t="s">
        <v>1947</v>
      </c>
      <c r="B88" t="s">
        <v>153</v>
      </c>
      <c r="C88" t="s">
        <v>154</v>
      </c>
      <c r="D88" t="s">
        <v>155</v>
      </c>
      <c r="E88" s="6">
        <f t="shared" si="2"/>
        <v>593.06085106382989</v>
      </c>
      <c r="F88" s="1" t="s">
        <v>64</v>
      </c>
      <c r="G88" s="1">
        <v>256.52</v>
      </c>
      <c r="H88" s="1" t="s">
        <v>2</v>
      </c>
    </row>
    <row r="89" spans="1:8" x14ac:dyDescent="0.25">
      <c r="A89" s="1" t="s">
        <v>1947</v>
      </c>
      <c r="B89" t="s">
        <v>156</v>
      </c>
      <c r="C89" t="s">
        <v>157</v>
      </c>
      <c r="D89" t="s">
        <v>155</v>
      </c>
      <c r="E89" s="6">
        <f t="shared" si="2"/>
        <v>644.16638297872339</v>
      </c>
      <c r="F89" s="1" t="s">
        <v>64</v>
      </c>
      <c r="G89" s="1">
        <v>279.83999999999997</v>
      </c>
      <c r="H89" s="1" t="s">
        <v>2</v>
      </c>
    </row>
    <row r="90" spans="1:8" x14ac:dyDescent="0.25">
      <c r="A90" s="1" t="s">
        <v>1947</v>
      </c>
      <c r="B90" t="s">
        <v>158</v>
      </c>
      <c r="C90" t="s">
        <v>159</v>
      </c>
      <c r="D90" t="s">
        <v>19</v>
      </c>
      <c r="E90" s="6">
        <f t="shared" si="2"/>
        <v>523.63446808510639</v>
      </c>
      <c r="F90" s="1" t="s">
        <v>160</v>
      </c>
      <c r="G90" s="1">
        <v>224.84</v>
      </c>
      <c r="H90" s="1" t="s">
        <v>2</v>
      </c>
    </row>
    <row r="91" spans="1:8" x14ac:dyDescent="0.25">
      <c r="A91" s="1" t="s">
        <v>1947</v>
      </c>
      <c r="B91" t="s">
        <v>161</v>
      </c>
      <c r="C91" t="s">
        <v>162</v>
      </c>
      <c r="D91" t="s">
        <v>19</v>
      </c>
      <c r="E91" s="6">
        <f t="shared" si="2"/>
        <v>342.35446808510642</v>
      </c>
      <c r="F91" s="7">
        <v>7416811</v>
      </c>
      <c r="G91" s="1">
        <v>142.12</v>
      </c>
      <c r="H91" s="1" t="s">
        <v>2</v>
      </c>
    </row>
    <row r="92" spans="1:8" x14ac:dyDescent="0.25">
      <c r="A92" s="1" t="s">
        <v>1947</v>
      </c>
      <c r="B92" t="s">
        <v>163</v>
      </c>
      <c r="C92" t="s">
        <v>164</v>
      </c>
      <c r="D92" t="s">
        <v>21</v>
      </c>
      <c r="E92" s="6">
        <f t="shared" si="2"/>
        <v>910.30085106383001</v>
      </c>
      <c r="F92" s="7">
        <v>14684508</v>
      </c>
      <c r="G92" s="1">
        <v>401.28000000000003</v>
      </c>
      <c r="H92" s="1" t="s">
        <v>2</v>
      </c>
    </row>
    <row r="93" spans="1:8" x14ac:dyDescent="0.25">
      <c r="A93" s="1" t="s">
        <v>1947</v>
      </c>
      <c r="B93" t="s">
        <v>165</v>
      </c>
      <c r="C93" t="s">
        <v>166</v>
      </c>
      <c r="D93" t="s">
        <v>21</v>
      </c>
      <c r="E93" s="6">
        <f t="shared" si="2"/>
        <v>525.56297872340429</v>
      </c>
      <c r="F93" s="7">
        <v>14691781</v>
      </c>
      <c r="G93" s="1">
        <v>225.72</v>
      </c>
      <c r="H93" s="1" t="s">
        <v>2</v>
      </c>
    </row>
    <row r="94" spans="1:8" x14ac:dyDescent="0.25">
      <c r="A94" s="1" t="s">
        <v>1947</v>
      </c>
      <c r="B94" t="s">
        <v>167</v>
      </c>
      <c r="C94" t="s">
        <v>168</v>
      </c>
      <c r="D94" t="s">
        <v>30</v>
      </c>
      <c r="E94" s="6">
        <f t="shared" si="2"/>
        <v>683.70085106382987</v>
      </c>
      <c r="F94" s="1" t="s">
        <v>64</v>
      </c>
      <c r="G94" s="1">
        <v>297.88</v>
      </c>
      <c r="H94" s="1" t="s">
        <v>2</v>
      </c>
    </row>
    <row r="95" spans="1:8" x14ac:dyDescent="0.25">
      <c r="A95" s="1" t="s">
        <v>1947</v>
      </c>
      <c r="B95" t="s">
        <v>169</v>
      </c>
      <c r="C95" t="s">
        <v>170</v>
      </c>
      <c r="D95" t="s">
        <v>28</v>
      </c>
      <c r="E95" s="6">
        <f t="shared" si="2"/>
        <v>552.56212765957446</v>
      </c>
      <c r="F95" s="1" t="s">
        <v>64</v>
      </c>
      <c r="G95" s="1">
        <v>238.04</v>
      </c>
      <c r="H95" s="1" t="s">
        <v>2</v>
      </c>
    </row>
    <row r="96" spans="1:8" x14ac:dyDescent="0.25">
      <c r="A96" s="1" t="s">
        <v>1947</v>
      </c>
      <c r="B96" t="s">
        <v>171</v>
      </c>
      <c r="C96" t="s">
        <v>172</v>
      </c>
      <c r="D96" t="s">
        <v>173</v>
      </c>
      <c r="E96" s="6">
        <f t="shared" si="2"/>
        <v>647.05914893617035</v>
      </c>
      <c r="F96" s="1" t="s">
        <v>64</v>
      </c>
      <c r="G96" s="1">
        <v>281.16000000000003</v>
      </c>
      <c r="H96" s="1" t="s">
        <v>2</v>
      </c>
    </row>
    <row r="97" spans="1:8" x14ac:dyDescent="0.25">
      <c r="A97" s="1" t="s">
        <v>1947</v>
      </c>
      <c r="B97" t="s">
        <v>174</v>
      </c>
      <c r="C97" t="s">
        <v>172</v>
      </c>
      <c r="D97" t="s">
        <v>175</v>
      </c>
      <c r="E97" s="6">
        <f t="shared" si="2"/>
        <v>778.19787234042565</v>
      </c>
      <c r="F97" s="1" t="s">
        <v>64</v>
      </c>
      <c r="G97" s="1">
        <v>341</v>
      </c>
      <c r="H97" s="1" t="s">
        <v>2</v>
      </c>
    </row>
    <row r="98" spans="1:8" x14ac:dyDescent="0.25">
      <c r="A98" s="1" t="s">
        <v>1947</v>
      </c>
      <c r="B98" t="s">
        <v>176</v>
      </c>
      <c r="C98" t="s">
        <v>170</v>
      </c>
      <c r="D98" t="s">
        <v>30</v>
      </c>
      <c r="E98" s="6">
        <f t="shared" si="2"/>
        <v>683.70085106382987</v>
      </c>
      <c r="F98" s="1" t="s">
        <v>64</v>
      </c>
      <c r="G98" s="1">
        <v>297.88</v>
      </c>
      <c r="H98" s="1" t="s">
        <v>2</v>
      </c>
    </row>
    <row r="99" spans="1:8" x14ac:dyDescent="0.25">
      <c r="A99" s="1" t="s">
        <v>1947</v>
      </c>
      <c r="B99" t="s">
        <v>177</v>
      </c>
      <c r="C99" t="s">
        <v>178</v>
      </c>
      <c r="D99" t="s">
        <v>23</v>
      </c>
      <c r="E99" s="6">
        <f t="shared" si="2"/>
        <v>402.1382978723405</v>
      </c>
      <c r="F99" s="1" t="s">
        <v>64</v>
      </c>
      <c r="G99" s="1">
        <v>169.4</v>
      </c>
      <c r="H99" s="1" t="s">
        <v>2</v>
      </c>
    </row>
    <row r="100" spans="1:8" x14ac:dyDescent="0.25">
      <c r="A100" s="1" t="s">
        <v>1947</v>
      </c>
      <c r="B100" t="s">
        <v>179</v>
      </c>
      <c r="C100" t="s">
        <v>180</v>
      </c>
      <c r="D100" t="s">
        <v>21</v>
      </c>
      <c r="E100" s="6">
        <f t="shared" si="2"/>
        <v>381.88893617021279</v>
      </c>
      <c r="F100" s="1" t="s">
        <v>64</v>
      </c>
      <c r="G100" s="1">
        <v>160.16</v>
      </c>
      <c r="H100" s="1" t="s">
        <v>2</v>
      </c>
    </row>
    <row r="101" spans="1:8" x14ac:dyDescent="0.25">
      <c r="A101" s="1" t="s">
        <v>1947</v>
      </c>
      <c r="B101" t="s">
        <v>181</v>
      </c>
      <c r="C101" t="s">
        <v>178</v>
      </c>
      <c r="D101" t="s">
        <v>30</v>
      </c>
      <c r="E101" s="6">
        <f t="shared" si="2"/>
        <v>444.5655319148936</v>
      </c>
      <c r="F101" s="1" t="s">
        <v>64</v>
      </c>
      <c r="G101" s="1">
        <v>188.76</v>
      </c>
      <c r="H101" s="1" t="s">
        <v>2</v>
      </c>
    </row>
    <row r="102" spans="1:8" x14ac:dyDescent="0.25">
      <c r="A102" s="1" t="s">
        <v>1947</v>
      </c>
      <c r="B102" t="s">
        <v>182</v>
      </c>
      <c r="C102" t="s">
        <v>183</v>
      </c>
      <c r="D102" t="s">
        <v>30</v>
      </c>
      <c r="E102" s="6">
        <f t="shared" si="2"/>
        <v>444.5655319148936</v>
      </c>
      <c r="F102" s="1" t="s">
        <v>64</v>
      </c>
      <c r="G102" s="1">
        <v>188.76</v>
      </c>
      <c r="H102" s="1" t="s">
        <v>2</v>
      </c>
    </row>
    <row r="103" spans="1:8" x14ac:dyDescent="0.25">
      <c r="A103" s="1" t="s">
        <v>1947</v>
      </c>
      <c r="B103" t="s">
        <v>184</v>
      </c>
      <c r="C103" t="s">
        <v>185</v>
      </c>
      <c r="D103" t="s">
        <v>30</v>
      </c>
      <c r="E103" s="6">
        <f t="shared" si="2"/>
        <v>932.47872340425533</v>
      </c>
      <c r="F103" s="1" t="s">
        <v>64</v>
      </c>
      <c r="G103" s="1">
        <v>411.4</v>
      </c>
      <c r="H103" s="1" t="s">
        <v>2</v>
      </c>
    </row>
    <row r="104" spans="1:8" x14ac:dyDescent="0.25">
      <c r="A104" s="1" t="s">
        <v>1947</v>
      </c>
      <c r="B104" t="s">
        <v>186</v>
      </c>
      <c r="C104" t="s">
        <v>187</v>
      </c>
      <c r="D104" t="s">
        <v>21</v>
      </c>
      <c r="E104" s="6">
        <f t="shared" si="2"/>
        <v>754.0914893617022</v>
      </c>
      <c r="F104" s="1" t="s">
        <v>64</v>
      </c>
      <c r="G104" s="1">
        <v>330</v>
      </c>
      <c r="H104" s="1" t="s">
        <v>2</v>
      </c>
    </row>
    <row r="105" spans="1:8" x14ac:dyDescent="0.25">
      <c r="A105" s="1" t="s">
        <v>1947</v>
      </c>
      <c r="B105" t="s">
        <v>188</v>
      </c>
      <c r="C105" t="s">
        <v>187</v>
      </c>
      <c r="D105" t="s">
        <v>23</v>
      </c>
      <c r="E105" s="6">
        <f>((G105/0.47)+30)*1.03</f>
        <v>799.41148936170214</v>
      </c>
      <c r="F105" s="1" t="s">
        <v>64</v>
      </c>
      <c r="G105" s="1">
        <v>350.68</v>
      </c>
      <c r="H105" s="1" t="s">
        <v>2</v>
      </c>
    </row>
    <row r="106" spans="1:8" x14ac:dyDescent="0.25">
      <c r="A106" s="1" t="s">
        <v>1947</v>
      </c>
      <c r="B106" t="s">
        <v>189</v>
      </c>
      <c r="C106" t="s">
        <v>187</v>
      </c>
      <c r="D106" t="s">
        <v>30</v>
      </c>
      <c r="E106" s="6">
        <f t="shared" si="2"/>
        <v>892.94425531914897</v>
      </c>
      <c r="F106" s="1" t="s">
        <v>64</v>
      </c>
      <c r="G106" s="1">
        <v>393.36</v>
      </c>
      <c r="H106" s="1" t="s">
        <v>2</v>
      </c>
    </row>
    <row r="107" spans="1:8" x14ac:dyDescent="0.25">
      <c r="A107" s="1" t="s">
        <v>1947</v>
      </c>
      <c r="B107" t="s">
        <v>190</v>
      </c>
      <c r="C107" t="s">
        <v>191</v>
      </c>
      <c r="D107" t="s">
        <v>23</v>
      </c>
      <c r="E107" s="6">
        <f t="shared" si="2"/>
        <v>685.62936170212765</v>
      </c>
      <c r="F107" s="1" t="s">
        <v>64</v>
      </c>
      <c r="G107" s="1">
        <v>298.76</v>
      </c>
      <c r="H107" s="1" t="s">
        <v>2</v>
      </c>
    </row>
    <row r="108" spans="1:8" x14ac:dyDescent="0.25">
      <c r="A108" s="1" t="s">
        <v>1947</v>
      </c>
      <c r="B108" t="s">
        <v>192</v>
      </c>
      <c r="C108" t="s">
        <v>191</v>
      </c>
      <c r="D108" t="s">
        <v>21</v>
      </c>
      <c r="E108" s="6">
        <f t="shared" si="2"/>
        <v>648.98765957446813</v>
      </c>
      <c r="F108" s="1" t="s">
        <v>64</v>
      </c>
      <c r="G108" s="1">
        <v>282.04000000000002</v>
      </c>
      <c r="H108" s="1" t="s">
        <v>2</v>
      </c>
    </row>
    <row r="109" spans="1:8" x14ac:dyDescent="0.25">
      <c r="A109" s="1" t="s">
        <v>1947</v>
      </c>
      <c r="B109" t="s">
        <v>193</v>
      </c>
      <c r="C109" t="s">
        <v>191</v>
      </c>
      <c r="D109" t="s">
        <v>30</v>
      </c>
      <c r="E109" s="6">
        <f t="shared" si="2"/>
        <v>764.69829787234039</v>
      </c>
      <c r="F109" s="1" t="s">
        <v>64</v>
      </c>
      <c r="G109" s="1">
        <v>334.84</v>
      </c>
      <c r="H109" s="1" t="s">
        <v>2</v>
      </c>
    </row>
    <row r="110" spans="1:8" x14ac:dyDescent="0.25">
      <c r="A110" s="1" t="s">
        <v>1947</v>
      </c>
      <c r="B110" t="s">
        <v>194</v>
      </c>
      <c r="C110" t="s">
        <v>195</v>
      </c>
      <c r="D110" t="s">
        <v>21</v>
      </c>
      <c r="E110" s="6">
        <f t="shared" si="2"/>
        <v>580.52553191489369</v>
      </c>
      <c r="F110" s="7">
        <v>11104343</v>
      </c>
      <c r="G110" s="1">
        <v>250.8</v>
      </c>
      <c r="H110" s="1" t="s">
        <v>2</v>
      </c>
    </row>
    <row r="111" spans="1:8" x14ac:dyDescent="0.25">
      <c r="A111" s="1" t="s">
        <v>1947</v>
      </c>
      <c r="B111" t="s">
        <v>196</v>
      </c>
      <c r="C111" t="s">
        <v>195</v>
      </c>
      <c r="D111" t="s">
        <v>30</v>
      </c>
      <c r="E111" s="6">
        <f t="shared" si="2"/>
        <v>682.73659574468081</v>
      </c>
      <c r="F111" s="7">
        <v>11104343</v>
      </c>
      <c r="G111" s="1">
        <v>297.44</v>
      </c>
      <c r="H111" s="1" t="s">
        <v>2</v>
      </c>
    </row>
    <row r="112" spans="1:8" x14ac:dyDescent="0.25">
      <c r="A112" s="1" t="s">
        <v>1947</v>
      </c>
      <c r="B112" t="s">
        <v>197</v>
      </c>
      <c r="C112" t="s">
        <v>198</v>
      </c>
      <c r="D112" t="s">
        <v>21</v>
      </c>
      <c r="E112" s="6">
        <f t="shared" si="2"/>
        <v>602.70340425531913</v>
      </c>
      <c r="F112" s="7">
        <v>11104344</v>
      </c>
      <c r="G112" s="1">
        <v>260.92</v>
      </c>
      <c r="H112" s="1" t="s">
        <v>2</v>
      </c>
    </row>
    <row r="113" spans="1:8" x14ac:dyDescent="0.25">
      <c r="A113" s="1" t="s">
        <v>1947</v>
      </c>
      <c r="B113" t="s">
        <v>199</v>
      </c>
      <c r="C113" t="s">
        <v>200</v>
      </c>
      <c r="D113" t="s">
        <v>108</v>
      </c>
      <c r="E113" s="6">
        <f t="shared" si="2"/>
        <v>781.09063829787237</v>
      </c>
      <c r="F113" s="7" t="s">
        <v>64</v>
      </c>
      <c r="G113" s="1">
        <v>342.32</v>
      </c>
      <c r="H113" s="1" t="s">
        <v>2</v>
      </c>
    </row>
    <row r="114" spans="1:8" x14ac:dyDescent="0.25">
      <c r="A114" s="1" t="s">
        <v>1947</v>
      </c>
      <c r="B114" t="s">
        <v>201</v>
      </c>
      <c r="C114" t="s">
        <v>202</v>
      </c>
      <c r="D114" t="s">
        <v>9</v>
      </c>
      <c r="E114" s="6">
        <f t="shared" si="2"/>
        <v>849.55276595744681</v>
      </c>
      <c r="F114" s="7" t="s">
        <v>64</v>
      </c>
      <c r="G114" s="1">
        <v>373.56</v>
      </c>
      <c r="H114" s="1" t="s">
        <v>2</v>
      </c>
    </row>
    <row r="115" spans="1:8" x14ac:dyDescent="0.25">
      <c r="A115" s="1" t="s">
        <v>1947</v>
      </c>
      <c r="B115" t="s">
        <v>203</v>
      </c>
      <c r="C115" t="s">
        <v>204</v>
      </c>
      <c r="D115" t="s">
        <v>0</v>
      </c>
      <c r="E115" s="6">
        <f t="shared" si="2"/>
        <v>633.5595744680852</v>
      </c>
      <c r="F115" s="7" t="s">
        <v>64</v>
      </c>
      <c r="G115" s="1">
        <v>275</v>
      </c>
      <c r="H115" s="1" t="s">
        <v>2</v>
      </c>
    </row>
    <row r="116" spans="1:8" x14ac:dyDescent="0.25">
      <c r="A116" s="1" t="s">
        <v>1947</v>
      </c>
      <c r="B116" t="s">
        <v>205</v>
      </c>
      <c r="C116" t="s">
        <v>206</v>
      </c>
      <c r="D116" t="s">
        <v>0</v>
      </c>
      <c r="E116" s="6">
        <f>((G116/0.47)+30)*1.03</f>
        <v>405.99531914893618</v>
      </c>
      <c r="F116" s="7">
        <v>11009318</v>
      </c>
      <c r="G116" s="1">
        <v>171.16</v>
      </c>
      <c r="H116" s="1" t="s">
        <v>2</v>
      </c>
    </row>
    <row r="117" spans="1:8" x14ac:dyDescent="0.25">
      <c r="A117" s="1" t="s">
        <v>1947</v>
      </c>
      <c r="B117" t="s">
        <v>207</v>
      </c>
      <c r="C117" t="s">
        <v>208</v>
      </c>
      <c r="D117" t="s">
        <v>9</v>
      </c>
      <c r="E117" s="6">
        <f t="shared" si="2"/>
        <v>849.55276595744681</v>
      </c>
      <c r="F117" s="7">
        <v>11009446</v>
      </c>
      <c r="G117" s="1">
        <v>373.56</v>
      </c>
      <c r="H117" s="1" t="s">
        <v>2</v>
      </c>
    </row>
    <row r="118" spans="1:8" x14ac:dyDescent="0.25">
      <c r="A118" s="1" t="s">
        <v>1947</v>
      </c>
      <c r="B118" t="s">
        <v>209</v>
      </c>
      <c r="C118" t="s">
        <v>208</v>
      </c>
      <c r="D118" t="s">
        <v>82</v>
      </c>
      <c r="E118" s="6">
        <f t="shared" si="2"/>
        <v>946.94255319148954</v>
      </c>
      <c r="F118" s="7">
        <v>11009446</v>
      </c>
      <c r="G118" s="1">
        <v>418</v>
      </c>
      <c r="H118" s="1" t="s">
        <v>2</v>
      </c>
    </row>
    <row r="119" spans="1:8" x14ac:dyDescent="0.25">
      <c r="A119" s="1" t="s">
        <v>1947</v>
      </c>
      <c r="B119" t="s">
        <v>210</v>
      </c>
      <c r="C119" t="s">
        <v>211</v>
      </c>
      <c r="D119" t="s">
        <v>9</v>
      </c>
      <c r="E119" s="6">
        <f t="shared" si="2"/>
        <v>849.55276595744681</v>
      </c>
      <c r="F119" s="7">
        <v>11009225</v>
      </c>
      <c r="G119" s="1">
        <v>373.56</v>
      </c>
      <c r="H119" s="1" t="s">
        <v>2</v>
      </c>
    </row>
    <row r="120" spans="1:8" x14ac:dyDescent="0.25">
      <c r="A120" s="1" t="s">
        <v>1947</v>
      </c>
      <c r="B120" t="s">
        <v>214</v>
      </c>
      <c r="C120" t="s">
        <v>215</v>
      </c>
      <c r="D120" t="s">
        <v>216</v>
      </c>
      <c r="E120" s="6">
        <f t="shared" ref="E120:E139" si="3">(G120/0.47)+30</f>
        <v>1037.2340425531916</v>
      </c>
      <c r="F120" s="7">
        <v>15106212</v>
      </c>
      <c r="G120" s="1">
        <v>473.4</v>
      </c>
      <c r="H120" s="1" t="s">
        <v>213</v>
      </c>
    </row>
    <row r="121" spans="1:8" x14ac:dyDescent="0.25">
      <c r="A121" s="1" t="s">
        <v>1947</v>
      </c>
      <c r="B121" t="s">
        <v>217</v>
      </c>
      <c r="C121" t="s">
        <v>215</v>
      </c>
      <c r="D121" t="s">
        <v>82</v>
      </c>
      <c r="E121" s="6">
        <f t="shared" si="3"/>
        <v>986.17021276595744</v>
      </c>
      <c r="F121" s="7">
        <v>15106212</v>
      </c>
      <c r="G121" s="1">
        <v>449.4</v>
      </c>
      <c r="H121" s="1" t="s">
        <v>213</v>
      </c>
    </row>
    <row r="122" spans="1:8" x14ac:dyDescent="0.25">
      <c r="A122" s="1" t="s">
        <v>1947</v>
      </c>
      <c r="B122" t="s">
        <v>218</v>
      </c>
      <c r="C122" t="s">
        <v>219</v>
      </c>
      <c r="D122" t="s">
        <v>61</v>
      </c>
      <c r="E122" s="6">
        <f t="shared" si="3"/>
        <v>1304.0425531914893</v>
      </c>
      <c r="F122" s="1" t="s">
        <v>64</v>
      </c>
      <c r="G122" s="1">
        <v>598.79999999999995</v>
      </c>
      <c r="H122" s="1" t="s">
        <v>213</v>
      </c>
    </row>
    <row r="123" spans="1:8" x14ac:dyDescent="0.25">
      <c r="A123" s="1" t="s">
        <v>1947</v>
      </c>
      <c r="B123" t="s">
        <v>220</v>
      </c>
      <c r="C123" t="s">
        <v>219</v>
      </c>
      <c r="D123" t="s">
        <v>30</v>
      </c>
      <c r="E123" s="6">
        <f t="shared" si="3"/>
        <v>1261.9148936170213</v>
      </c>
      <c r="F123" s="1" t="s">
        <v>64</v>
      </c>
      <c r="G123" s="1">
        <v>579</v>
      </c>
      <c r="H123" s="1" t="s">
        <v>213</v>
      </c>
    </row>
    <row r="124" spans="1:8" x14ac:dyDescent="0.25">
      <c r="A124" s="1" t="s">
        <v>1947</v>
      </c>
      <c r="B124" t="s">
        <v>221</v>
      </c>
      <c r="C124" t="s">
        <v>222</v>
      </c>
      <c r="D124" t="s">
        <v>212</v>
      </c>
      <c r="E124" s="6">
        <f t="shared" si="3"/>
        <v>665.74468085106389</v>
      </c>
      <c r="F124" s="1" t="s">
        <v>64</v>
      </c>
      <c r="G124" s="1">
        <v>298.8</v>
      </c>
      <c r="H124" s="1" t="s">
        <v>213</v>
      </c>
    </row>
    <row r="125" spans="1:8" x14ac:dyDescent="0.25">
      <c r="A125" s="1" t="s">
        <v>1947</v>
      </c>
      <c r="B125" t="s">
        <v>223</v>
      </c>
      <c r="C125" t="s">
        <v>224</v>
      </c>
      <c r="D125" t="s">
        <v>30</v>
      </c>
      <c r="E125" s="6">
        <f t="shared" si="3"/>
        <v>1900.2127659574469</v>
      </c>
      <c r="G125" s="1">
        <v>879</v>
      </c>
      <c r="H125" s="1" t="s">
        <v>213</v>
      </c>
    </row>
    <row r="126" spans="1:8" x14ac:dyDescent="0.25">
      <c r="A126" s="1" t="s">
        <v>1947</v>
      </c>
      <c r="B126" t="s">
        <v>226</v>
      </c>
      <c r="C126" t="s">
        <v>227</v>
      </c>
      <c r="D126" t="s">
        <v>82</v>
      </c>
      <c r="E126" s="6">
        <f t="shared" si="3"/>
        <v>649.14893617021278</v>
      </c>
      <c r="F126" s="7">
        <v>15106212</v>
      </c>
      <c r="G126" s="1">
        <v>291</v>
      </c>
      <c r="H126" s="1" t="s">
        <v>225</v>
      </c>
    </row>
    <row r="127" spans="1:8" x14ac:dyDescent="0.25">
      <c r="A127" s="1" t="s">
        <v>1947</v>
      </c>
      <c r="B127" t="s">
        <v>228</v>
      </c>
      <c r="C127" t="s">
        <v>229</v>
      </c>
      <c r="D127" t="s">
        <v>21</v>
      </c>
      <c r="E127" s="6">
        <f t="shared" si="3"/>
        <v>686.17021276595744</v>
      </c>
      <c r="F127" s="7">
        <v>14679719</v>
      </c>
      <c r="G127" s="1">
        <v>308.39999999999998</v>
      </c>
      <c r="H127" s="1" t="s">
        <v>225</v>
      </c>
    </row>
    <row r="128" spans="1:8" x14ac:dyDescent="0.25">
      <c r="A128" s="1" t="s">
        <v>1947</v>
      </c>
      <c r="B128" t="s">
        <v>230</v>
      </c>
      <c r="C128" t="s">
        <v>231</v>
      </c>
      <c r="D128" t="s">
        <v>108</v>
      </c>
      <c r="E128" s="6">
        <f t="shared" si="3"/>
        <v>2248.7234042553191</v>
      </c>
      <c r="F128" s="7" t="s">
        <v>64</v>
      </c>
      <c r="G128" s="1">
        <v>1042.8</v>
      </c>
      <c r="H128" s="1" t="s">
        <v>225</v>
      </c>
    </row>
    <row r="129" spans="1:8" x14ac:dyDescent="0.25">
      <c r="A129" s="1" t="s">
        <v>1947</v>
      </c>
      <c r="B129" t="s">
        <v>232</v>
      </c>
      <c r="C129" t="s">
        <v>233</v>
      </c>
      <c r="D129" t="s">
        <v>108</v>
      </c>
      <c r="E129" s="6">
        <f t="shared" si="3"/>
        <v>3112.9787234042556</v>
      </c>
      <c r="F129" s="7" t="s">
        <v>64</v>
      </c>
      <c r="G129" s="1">
        <v>1449</v>
      </c>
      <c r="H129" s="1" t="s">
        <v>225</v>
      </c>
    </row>
    <row r="130" spans="1:8" x14ac:dyDescent="0.25">
      <c r="A130" s="1" t="s">
        <v>1947</v>
      </c>
      <c r="B130" t="s">
        <v>1458</v>
      </c>
      <c r="C130" t="s">
        <v>1459</v>
      </c>
      <c r="D130" t="s">
        <v>5</v>
      </c>
      <c r="E130" s="6">
        <f t="shared" si="3"/>
        <v>977.340425531915</v>
      </c>
      <c r="F130" s="7">
        <v>14243511</v>
      </c>
      <c r="G130" s="1">
        <v>445.25</v>
      </c>
      <c r="H130" s="1" t="s">
        <v>2</v>
      </c>
    </row>
    <row r="131" spans="1:8" x14ac:dyDescent="0.25">
      <c r="A131" s="1" t="s">
        <v>1947</v>
      </c>
      <c r="B131" t="s">
        <v>1460</v>
      </c>
      <c r="C131" t="s">
        <v>1459</v>
      </c>
      <c r="D131" t="s">
        <v>8</v>
      </c>
      <c r="E131" s="6">
        <f t="shared" si="3"/>
        <v>1099.0425531914896</v>
      </c>
      <c r="F131" s="7" t="s">
        <v>64</v>
      </c>
      <c r="G131" s="1">
        <v>502.45000000000005</v>
      </c>
      <c r="H131" s="1" t="s">
        <v>2</v>
      </c>
    </row>
    <row r="132" spans="1:8" x14ac:dyDescent="0.25">
      <c r="A132" s="1" t="s">
        <v>1947</v>
      </c>
      <c r="B132" t="s">
        <v>1461</v>
      </c>
      <c r="C132" t="s">
        <v>1462</v>
      </c>
      <c r="D132" t="s">
        <v>0</v>
      </c>
      <c r="E132" s="6">
        <f>1.03*(G132/0.47)+30</f>
        <v>418.87978723404262</v>
      </c>
      <c r="F132" s="7">
        <v>14243512</v>
      </c>
      <c r="G132" s="1">
        <v>177.45000000000002</v>
      </c>
      <c r="H132" s="1" t="s">
        <v>2</v>
      </c>
    </row>
    <row r="133" spans="1:8" x14ac:dyDescent="0.25">
      <c r="A133" s="1" t="s">
        <v>1947</v>
      </c>
      <c r="B133" t="s">
        <v>1463</v>
      </c>
      <c r="C133" t="s">
        <v>1464</v>
      </c>
      <c r="D133" t="s">
        <v>8</v>
      </c>
      <c r="E133" s="6">
        <f t="shared" si="3"/>
        <v>572.12765957446811</v>
      </c>
      <c r="F133" s="7">
        <v>14243512</v>
      </c>
      <c r="G133" s="1">
        <v>254.8</v>
      </c>
      <c r="H133" s="1" t="s">
        <v>2</v>
      </c>
    </row>
    <row r="134" spans="1:8" x14ac:dyDescent="0.25">
      <c r="A134" s="1" t="s">
        <v>1947</v>
      </c>
      <c r="B134" t="s">
        <v>1465</v>
      </c>
      <c r="C134" t="s">
        <v>1466</v>
      </c>
      <c r="D134" t="s">
        <v>82</v>
      </c>
      <c r="E134" s="6">
        <f t="shared" si="3"/>
        <v>1217.9787234042553</v>
      </c>
      <c r="F134" s="1" t="s">
        <v>64</v>
      </c>
      <c r="G134" s="1">
        <v>558.35</v>
      </c>
      <c r="H134" s="1" t="s">
        <v>2</v>
      </c>
    </row>
    <row r="135" spans="1:8" x14ac:dyDescent="0.25">
      <c r="A135" s="1" t="s">
        <v>1947</v>
      </c>
      <c r="B135" t="s">
        <v>1205</v>
      </c>
      <c r="C135" t="s">
        <v>1206</v>
      </c>
      <c r="D135" t="s">
        <v>0</v>
      </c>
      <c r="E135" s="6">
        <f t="shared" si="3"/>
        <v>63.191489361702132</v>
      </c>
      <c r="F135" s="1" t="s">
        <v>64</v>
      </c>
      <c r="G135" s="1">
        <v>15.600000000000001</v>
      </c>
      <c r="H135" s="1" t="s">
        <v>1204</v>
      </c>
    </row>
    <row r="136" spans="1:8" x14ac:dyDescent="0.25">
      <c r="A136" s="1" t="s">
        <v>1947</v>
      </c>
      <c r="B136" t="s">
        <v>1205</v>
      </c>
      <c r="C136" t="s">
        <v>1206</v>
      </c>
      <c r="D136" t="s">
        <v>0</v>
      </c>
      <c r="E136" s="6">
        <f t="shared" si="3"/>
        <v>56.276595744680847</v>
      </c>
      <c r="F136" s="1" t="s">
        <v>64</v>
      </c>
      <c r="G136" s="1">
        <v>12.35</v>
      </c>
      <c r="H136" s="1" t="s">
        <v>1204</v>
      </c>
    </row>
    <row r="137" spans="1:8" x14ac:dyDescent="0.25">
      <c r="A137" s="1" t="s">
        <v>1947</v>
      </c>
      <c r="B137" t="s">
        <v>1205</v>
      </c>
      <c r="C137" t="s">
        <v>1206</v>
      </c>
      <c r="D137" t="s">
        <v>0</v>
      </c>
      <c r="E137" s="6">
        <f t="shared" si="3"/>
        <v>79.787234042553195</v>
      </c>
      <c r="F137" s="1" t="s">
        <v>64</v>
      </c>
      <c r="G137" s="1">
        <v>23.400000000000002</v>
      </c>
      <c r="H137" s="1" t="s">
        <v>1204</v>
      </c>
    </row>
    <row r="138" spans="1:8" x14ac:dyDescent="0.25">
      <c r="A138" s="1" t="s">
        <v>1947</v>
      </c>
      <c r="B138" t="s">
        <v>1207</v>
      </c>
      <c r="C138" t="s">
        <v>1208</v>
      </c>
      <c r="D138" t="s">
        <v>0</v>
      </c>
      <c r="E138" s="6">
        <f t="shared" si="3"/>
        <v>93.61702127659575</v>
      </c>
      <c r="F138" s="1" t="s">
        <v>64</v>
      </c>
      <c r="G138" s="1">
        <v>29.900000000000002</v>
      </c>
      <c r="H138" s="1" t="s">
        <v>1204</v>
      </c>
    </row>
    <row r="139" spans="1:8" x14ac:dyDescent="0.25">
      <c r="A139" s="1" t="s">
        <v>1947</v>
      </c>
      <c r="B139" t="s">
        <v>1207</v>
      </c>
      <c r="C139" t="s">
        <v>1208</v>
      </c>
      <c r="D139" t="s">
        <v>0</v>
      </c>
      <c r="E139" s="6">
        <f t="shared" si="3"/>
        <v>112.97872340425532</v>
      </c>
      <c r="F139" s="1" t="s">
        <v>64</v>
      </c>
      <c r="G139" s="1">
        <v>39</v>
      </c>
      <c r="H139" s="1" t="s">
        <v>1204</v>
      </c>
    </row>
    <row r="140" spans="1:8" x14ac:dyDescent="0.25">
      <c r="A140" s="1" t="s">
        <v>1947</v>
      </c>
      <c r="B140" t="s">
        <v>1209</v>
      </c>
      <c r="C140" t="s">
        <v>1210</v>
      </c>
      <c r="D140" t="s">
        <v>30</v>
      </c>
      <c r="E140" s="6">
        <f>G140/0.47+200</f>
        <v>1576.0638297872342</v>
      </c>
      <c r="G140" s="1">
        <v>646.75</v>
      </c>
      <c r="H140" s="1" t="s">
        <v>1204</v>
      </c>
    </row>
  </sheetData>
  <sheetProtection algorithmName="SHA-512" hashValue="Ico11ei6jnQrRhmBLSyu5AM0M4wFEF8yIx0SsKw9QkdyrpBQcFm+QW4oHCwJ3VmFC9C+Jd/RNqDR1jNffp5aVw==" saltValue="zf9rsHXF6bfdvClC0bnI8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Cat</vt:lpstr>
      <vt:lpstr>Doosan</vt:lpstr>
      <vt:lpstr>Hitachi</vt:lpstr>
      <vt:lpstr>Hyundai</vt:lpstr>
      <vt:lpstr>Jcb</vt:lpstr>
      <vt:lpstr>Kobelco</vt:lpstr>
      <vt:lpstr>Komatsu</vt:lpstr>
      <vt:lpstr>Other</vt:lpstr>
      <vt:lpstr>Volvo</vt:lpstr>
      <vt:lpstr>Sacrificial film</vt:lpstr>
      <vt:lpstr>RABS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Andersson</dc:creator>
  <cp:lastModifiedBy>Anton Salmi</cp:lastModifiedBy>
  <dcterms:created xsi:type="dcterms:W3CDTF">2018-06-26T23:13:08Z</dcterms:created>
  <dcterms:modified xsi:type="dcterms:W3CDTF">2020-05-28T12:11:36Z</dcterms:modified>
</cp:coreProperties>
</file>